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3"/>
  </bookViews>
  <sheets>
    <sheet name="Табл 1" sheetId="1" state="visible" r:id="rId1"/>
    <sheet name="Табл 2 " sheetId="2" state="visible" r:id="rId2"/>
    <sheet name="Табл 3" sheetId="3" state="visible" r:id="rId3"/>
    <sheet name="Табл 4" sheetId="4" state="visible" r:id="rId4"/>
    <sheet name="Табл 5" sheetId="5" state="visible" r:id="rId5"/>
    <sheet name="Табл 6" sheetId="6" state="visible" r:id="rId6"/>
    <sheet name="Табл 7" sheetId="7" state="visible" r:id="rId7"/>
  </sheets>
  <definedNames>
    <definedName name="_xlnm.Print_Area" localSheetId="0" hidden="0">'Табл 1'!$A$1:$J$35</definedName>
    <definedName name="_xlnm.Print_Area" localSheetId="6" hidden="0">'Табл 7'!$B$1:$I$11</definedName>
  </definedNames>
  <calcPr/>
</workbook>
</file>

<file path=xl/sharedStrings.xml><?xml version="1.0" encoding="utf-8"?>
<sst xmlns="http://schemas.openxmlformats.org/spreadsheetml/2006/main" count="176" uniqueCount="176">
  <si>
    <t xml:space="preserve">Таблица №1</t>
  </si>
  <si>
    <t xml:space="preserve">Расчет интегральной оценки результативности реализации 
государственной программы (I)</t>
  </si>
  <si>
    <t xml:space="preserve">№ п/п</t>
  </si>
  <si>
    <t xml:space="preserve">Наименование показателя государственной
программы</t>
  </si>
  <si>
    <t xml:space="preserve">Единицы измерения</t>
  </si>
  <si>
    <t xml:space="preserve">Базовое значение показателя государственной программы и ее структурного элемента
(Ibj)
</t>
  </si>
  <si>
    <t xml:space="preserve">Плановое значение показателя государственной программы и ее структурных элементов
(Ipj)</t>
  </si>
  <si>
    <t xml:space="preserve">Фактическое значение показателя государственной программы и ее структурного элемента (Ifj)</t>
  </si>
  <si>
    <t xml:space="preserve">Индекс результативности показателя государственной программы и ее структурного элемента (Ij)</t>
  </si>
  <si>
    <t xml:space="preserve">Процент исполнения для меня</t>
  </si>
  <si>
    <t xml:space="preserve">Причины отклонений фактического значения показателя государственной программы и ее структурного элемента от планового значения </t>
  </si>
  <si>
    <t>1.</t>
  </si>
  <si>
    <t xml:space="preserve">Объем жилищного строительства</t>
  </si>
  <si>
    <t xml:space="preserve">Миллион квадратных метров</t>
  </si>
  <si>
    <t>2.</t>
  </si>
  <si>
    <t xml:space="preserve">Ввод жилья в рамках мероприятия по стимулированию программ развития жилищного строительства субъектов Российской Федерации</t>
  </si>
  <si>
    <t>3.</t>
  </si>
  <si>
    <t xml:space="preserve">Количество подготовленной градостроительной документации</t>
  </si>
  <si>
    <t>Штука</t>
  </si>
  <si>
    <t xml:space="preserve">Недостижение планового значения показателя обусловлено следующими причинами - образование Татарского муниципального округа Новосибирской области (контракты по 22 проектам градостроительной документации расторгнут по фактически выполненным работам), а также длительное согласование проектов градостроительной документации в ФГИС ТП</t>
  </si>
  <si>
    <t>4.</t>
  </si>
  <si>
    <t xml:space="preserve">Объем предоставленных субъектам градостроительных отношений пространственных данных и материалов в бумажном и электронном виде</t>
  </si>
  <si>
    <t>Единица</t>
  </si>
  <si>
    <t>5.</t>
  </si>
  <si>
    <t xml:space="preserve">Количество подготовленной градостроительной документации муниципальных образований Новосибирской агломерации</t>
  </si>
  <si>
    <t>6.</t>
  </si>
  <si>
    <t xml:space="preserve">Количество организованных выставочно-ярмарочных и конгрессных мероприятий, в том числе, мероприятий, в которых обеспечено участие министерства строительства Новосибирской области</t>
  </si>
  <si>
    <t>7.</t>
  </si>
  <si>
    <t xml:space="preserve">Количество «проблемных» объектов, обеспеченных инженерной инфраструктурой, лифтами и благоустройством придомовой территории</t>
  </si>
  <si>
    <t>8.</t>
  </si>
  <si>
    <t xml:space="preserve">
Количество «проблемных» объектов, обеспеченных инженерной инфраструктурой</t>
  </si>
  <si>
    <t>9.</t>
  </si>
  <si>
    <t xml:space="preserve">Количество «проблемных» объектов, обеспеченных лифтами</t>
  </si>
  <si>
    <t xml:space="preserve">В 2024 году планировалось предоставить субсидию на установку лифтового оборудования жилого дома по ул. Немировича-Данченко, 16/2. В соответствии с постановлением мэрии города Новосибирска № 717 от 09.03.2022 субсидии предоставляются участникам отбора (ЖСК) на основании заявок на предоставление субсидий с приложением документов, подтверждающих выполнение работ. В 2024 году заявок от мэрии города Новосибирска на финансирование не поступало, в связи с тем, что денежные средства на установку лифтового оборудования указанного жилого дома были предоставлены в рамках реализации масштабных инвестиционных проектов</t>
  </si>
  <si>
    <t>10.</t>
  </si>
  <si>
    <t xml:space="preserve">Количество «проблемных» объектов, обеспеченных благоустройством придомовой территории</t>
  </si>
  <si>
    <t>11.</t>
  </si>
  <si>
    <t xml:space="preserve">Количество граждан, пострадавших от действий недобросовестных застройщиков, получивших субсидии</t>
  </si>
  <si>
    <t>Человек</t>
  </si>
  <si>
    <t xml:space="preserve">Недостижение показателя связано с заявительным характером предоставления субсидии, по итогам поданных заявлений в министерство, выплаты предоставлены 3 гражданам</t>
  </si>
  <si>
    <t>12.</t>
  </si>
  <si>
    <t xml:space="preserve">Количество граждан отдельных категорий, которым предоставлены субсидии для оплаты приобретаемых (строящихся) жилых помещений в соответствии с постановлением Губернатора Новосибирской области от 04.02.2008 № 31 «Об утверждении Положения о порядке и размерах предоставления отдельным категориям граждан субсидий для приобретения или строительства жилых помещений в Новосибирской области за счет средств областного бюджета Новосибирской области»</t>
  </si>
  <si>
    <t>13.</t>
  </si>
  <si>
    <t xml:space="preserve"> Количество многодетных малообеспеченных семей, обеспеченных жилыми помещениями</t>
  </si>
  <si>
    <t>14.</t>
  </si>
  <si>
    <t xml:space="preserve">Количество жилых помещений, построенных (приобретенных на первичном рынке) для предоставления отдельным категориям граждан, проживающих и работающих на территории Новосибирской области, в качестве служебного жилья</t>
  </si>
  <si>
    <t>Квартира</t>
  </si>
  <si>
    <t xml:space="preserve">В 2024 году не завершено строительство трех домов:
Доволенский район: 13-ти квартирный служебный дом;
Кыштовский район: 12-ти квартирный служебный дом;
Тогучинский район: 13-ти квартирный дом, в котором 10 служебных квартир.
В то же время перевыполнен план в Кочковском районе: введены в эксплуатацию 15 служебных квартир вместо 10 запланированных (дополнительные 5 квартир профинансированы из средств местного бюджета).
Несвоевременный ввод связан с отставанием от графика производства работ, ввиду низких темпов строительства и отсутствия оборотных средств у подрядных организаций 
</t>
  </si>
  <si>
    <t>15.</t>
  </si>
  <si>
    <t xml:space="preserve">Количество домов, по которым разработана проектно-сметная документация, получившая положительное заключение ГБУ НСО «Государственная вневедомственная экспертиза Новосибирской области»</t>
  </si>
  <si>
    <t xml:space="preserve">В отчетном периоде 7 домов не получили положительное заключение государственной экспертизы:
Болотнинский район - 2 дома;
Венгеровский район - 1 дом;
Здвинский район - 1 дом;
Мошковский район - 1 дом;
Убинский район - 1 дом;
Чановский район - 1 дом.
В то же время получили положительные заключения государственной экспертизы три дома (перевыполнен план) в Кыштовском, Маслянинском и Татарском районах.
Несвоевременное получение положительного заключения государственной экспертизы обусловлено затягиванием сроков проектирования проектной организацией, а также сроков проведения государственной экспертизы проектно-сметной документации ввиду некачественно разработанных проектов</t>
  </si>
  <si>
    <t>16.</t>
  </si>
  <si>
    <t xml:space="preserve">Количество семей отдельных категорий граждан Российской Федерации, обеспеченных жильем</t>
  </si>
  <si>
    <t xml:space="preserve">Тысяча семей</t>
  </si>
  <si>
    <t>21.</t>
  </si>
  <si>
    <t xml:space="preserve">Количество молодых семей, родивших (усыновивших) одного ребенка</t>
  </si>
  <si>
    <t>Семья</t>
  </si>
  <si>
    <t>22.</t>
  </si>
  <si>
    <t xml:space="preserve">Количество объектов инфраструктуры, созданных для комплексного освоения земельных участков</t>
  </si>
  <si>
    <t>17.</t>
  </si>
  <si>
    <t xml:space="preserve">Количество объектов транспортной, инженерной, энергетической и коммунальной инфраструктуры, по которым выполнены проектно-изыскательские работы</t>
  </si>
  <si>
    <t>18.</t>
  </si>
  <si>
    <t xml:space="preserve">Количество заключенных договоров технологического присоединения</t>
  </si>
  <si>
    <t>24.</t>
  </si>
  <si>
    <t xml:space="preserve">Площадь жилья, ввод которого потенциально возможен в границах площадок комплексной застройки, по которым оказано содействие муниципальным образованиям по обеспечению инженерной инфраструктурой</t>
  </si>
  <si>
    <t xml:space="preserve">Тысяча квадратных метров</t>
  </si>
  <si>
    <t>25.</t>
  </si>
  <si>
    <t xml:space="preserve">Площадь земельных участков, по которым оказано содействие муниципальным образованиям по обеспечению инженерной инфраструктурой</t>
  </si>
  <si>
    <t>Гектар</t>
  </si>
  <si>
    <t>26.</t>
  </si>
  <si>
    <t xml:space="preserve">Площадь жилья, ввод которого потенциально возможен в границах площадок комплексной застройки, по которым выполнены мероприятия по обеспечению инженерной инфраструктурой</t>
  </si>
  <si>
    <t>27.</t>
  </si>
  <si>
    <t xml:space="preserve">Площадь земельных участков, по которым выполнены мероприятия по обеспечению инженерной инфраструктурой</t>
  </si>
  <si>
    <t>Итого</t>
  </si>
  <si>
    <r>
      <rPr>
        <sz val="16"/>
        <rFont val="Times New Roman"/>
      </rPr>
      <t xml:space="preserve">Интегральная оценка результативности реализации государственной программы </t>
    </r>
    <r>
      <rPr>
        <b/>
        <sz val="16"/>
        <rFont val="Times New Roman"/>
      </rPr>
      <t xml:space="preserve">(I) </t>
    </r>
  </si>
  <si>
    <t xml:space="preserve">Таблица №2</t>
  </si>
  <si>
    <r>
      <rPr>
        <b/>
        <sz val="16"/>
        <rFont val="Times New Roman"/>
      </rPr>
      <t xml:space="preserve">Расчет среднего уровня исполнения 
мероприятий (результатов) структурных элементов государственной программы,
предусмотренных к реализации в отчетном году (ОР</t>
    </r>
    <r>
      <rPr>
        <b/>
        <vertAlign val="subscript"/>
        <sz val="16"/>
        <rFont val="Times New Roman"/>
      </rPr>
      <t>мер</t>
    </r>
    <r>
      <rPr>
        <b/>
        <sz val="16"/>
        <rFont val="Times New Roman"/>
      </rPr>
      <t>)</t>
    </r>
  </si>
  <si>
    <t xml:space="preserve">Наименование мероприятия (результата) структурного элемента государственной программы</t>
  </si>
  <si>
    <t xml:space="preserve">Плановое значение 
(Pj)</t>
  </si>
  <si>
    <t xml:space="preserve">Фактическое значение
(Fj)</t>
  </si>
  <si>
    <t xml:space="preserve">Оценка исполнения </t>
  </si>
  <si>
    <t xml:space="preserve">Причины отклонений фактического значения от планового значения</t>
  </si>
  <si>
    <t xml:space="preserve">Комплекс процессных мероприятий №1 
"Градостроительное развитие территорий Новосибирской области"</t>
  </si>
  <si>
    <t xml:space="preserve">Муниципальные образования Новосибирской области обеспечены актуальной градостроительной документацией</t>
  </si>
  <si>
    <t xml:space="preserve">Обеспечено исполнение ГБУ НСО "Фонд пространственных данных Новосибирской области" государственного задания</t>
  </si>
  <si>
    <t xml:space="preserve">Организовано проведение и участие в выставочно-ярмарочных и конгрессных мероприятиях</t>
  </si>
  <si>
    <t xml:space="preserve">Комплекс процессных мероприятий №2
"Государственная поддержка при завершении строительства «проблемных» жилых домов"</t>
  </si>
  <si>
    <t xml:space="preserve">Обеспечены объекты незавершенного строительства инженерной инфраструктурой и благоустройством</t>
  </si>
  <si>
    <t xml:space="preserve">Государственная поддержка оказана гражданам, пострадавшим от действий недобросовестных застройщиков</t>
  </si>
  <si>
    <t xml:space="preserve">Комплекс процессных мероприятий №3
"Государственная поддержка отдельных категорий граждан на улучшение жилищных условий"</t>
  </si>
  <si>
    <t xml:space="preserve">Обеспечены жильем отдельные категории граждан</t>
  </si>
  <si>
    <t xml:space="preserve">Обеспечены жильем многодетные семьи, имеющие пять и более детей</t>
  </si>
  <si>
    <t xml:space="preserve">Комплекс процессных мероприятий №4
"Содействие созданию специализированного жилищного фонда на территории Новосибирской области"</t>
  </si>
  <si>
    <t xml:space="preserve">Построены (приобретены на первичном рынке) служебные помещения для отдельных категорий граждан, проживающих и работающих на территории Новосибирской области</t>
  </si>
  <si>
    <t xml:space="preserve">В 2024 году не завершено строительство трех домов:
Доволенский район: 13-ти квартирный служебный дом;
Кыштовский район: 12-ти квартирный служебный дом;
Тогучинский район: 13-ти квартирный дом, в котором 10 служебных квартир.
В то же время перевыполнен план в Кочковском районе: введены в эксплуатацию 15 служебных квартир вместо 10 запланированных (дополнительные 5 квартир профинансированы из средств местного бюджета).
Несвоевременный ввод связан с отставанием от графика производства работ, ввиду низких темпов строительства и отсутствия оборотных средств у подрядных организаций</t>
  </si>
  <si>
    <t xml:space="preserve">Осуществлены расходы, связанные со строительством специализированного жилищного фонда</t>
  </si>
  <si>
    <t xml:space="preserve">Комплекс процессных мероприятий №5
"Обеспечение жильем молодых семей"</t>
  </si>
  <si>
    <t xml:space="preserve">Обеспечены жильем молодые семьи</t>
  </si>
  <si>
    <t xml:space="preserve">Предоставлены дополнительные социальные выплаты молодым семьям при рождении (усыновлении) ребенка</t>
  </si>
  <si>
    <t xml:space="preserve">За 2024 год информация о факте рождения (усыновления) ребенка из муниципальных образований НСО не поступала. Бюджетные ассигнования сняты СБР</t>
  </si>
  <si>
    <t xml:space="preserve">Ведомственный проект №1
"Организация комплексного освоения земельных участков в рамках деятельности АО «АРЖС НСО»"</t>
  </si>
  <si>
    <t xml:space="preserve">Созданы объекты инфраструктуры и (или) обеспечено технологическое присоединение к сетям инженерно-технического обеспечения в целях реализации нового инвестиционного проекта «Комплексное развитие территории жилой застройки микрорайона Клюквенный (ул. Подневича) в Калининском районе города Новосибирска Новосибирской области»</t>
  </si>
  <si>
    <t xml:space="preserve">В целях освоения бюджетных средств АО «АРЖС НСО» заключены договоры о подключении (технологическом присоединении) к системам инженерно-технического обеспечения инфраструктуры с ресурсоснабжающими организациями, а также договоры на проектирование и строительно-монтажные работы внутриквартальных инженерных сети и транспортную инфраструктуру.
Срок завершения работ по строительству транспортной и инженерной инфраструктуры, а также по обеспечению технологического присоединения – 2025-2026 годы</t>
  </si>
  <si>
    <t xml:space="preserve">Созданы объекты инженерной, энергетической и коммунальной инфраструктуры в целях обеспечения реализации инвестиционного проекта «Территория инновационной и научно-образовательной деятельности «СмартСити-Новосибирск»</t>
  </si>
  <si>
    <t xml:space="preserve">Средства инфраструктурного бюджетного кредита предоставлены в форме субсидии юридическому лицу. Инвестором средства субсидии направлены на оплату авансовых платежей по договорам о подключении  (технологическом присоединении) к системам водоотведения, водоснабжения, электроснабжения и теплоснабжения в рамках реализация инфраструктурного проекта «Создание объектов инженерной, энергетической и коммунальной инфраструктуры в целях обеспечения реализации инвестиционного проекта «Территория инновационной и научно-образовательной деятельности «СмартСити-Новосибирск». 
Срок завершения работ по обеспечению технологического присоединения  –  2027 год</t>
  </si>
  <si>
    <t xml:space="preserve">Ведомственный проект №2
"Инфраструктурное обеспечение территорий для жилищного строительства"</t>
  </si>
  <si>
    <t xml:space="preserve">Созданы объекты инфраструктуры на территориях муниципальных образований Новосибирской области в целях реализации новых инвестиционных проектов в микрорайоне «Чистая Слобода» в Ленинском районе города Новосибирска</t>
  </si>
  <si>
    <t xml:space="preserve">В 2024 году средства иного межбюджетного трансферта перечислены в г. Новосибирск на продолжение создания объектов коммунальной инфраструктуры в целях реализации новых инвестиционных проектов в микрорайоне «Чистая Слобода» в Ленинском районе города Новосибирска:
- канализационный коллектор  по ул. Невельского от ул. Каменогорской до ул. Колхидской Д =1000мм – 243 912,64 тыс. рублей;
- канализационный коллектор Д=1500 мм под железной дорогой в районе ул. Невельского – 255 711,01 тыс. рублей;
- напорные сети водоотведения 2Д 400мм от существующей напорной канализации 2Д 400мм «КПД-Газстрой» до врезки в канализационный коллектор Д 1000мм по ул. Невельского – 57 806,93тыс. рублей.
Срок завершения работ по созданию объектов – 2025 год</t>
  </si>
  <si>
    <t xml:space="preserve">Созданы объекты инженерной, энергетической и коммунальной инфраструктуры в целях обеспечения реализации инвестиционного проекта комплексной застройки «Жилой микрорайон Карьер Мочище» в п. Озерный Мочищенского сельсовета Новосибирской области</t>
  </si>
  <si>
    <t xml:space="preserve">Достижение показателя будет обеспечено после завершения работ по подключению (технологическому присоединению)  к сетям электро-, газо-, тепло-, водоснабжения и водоотведения по мероприятиям (результатам), принятым к реализации в 2023-2025 годах</t>
  </si>
  <si>
    <t xml:space="preserve">Созданы объекты инженерной, энергетической и коммунальной инфраструктуры в целях обеспечения реализации инвестиционного проекта жилищного строительства «Скандинавские кварталы» в Первомайском районе г. Новосибирска</t>
  </si>
  <si>
    <t xml:space="preserve">Средства инфраструктурного бюджетного кредита предоставлены в форме субсидии юридическому лицу. Инвестором средства субсидии направлены на оплату авансовых платежей по договорам о подключении  (технологическом присоединении) к системам водоотведения, водоснабжения, электроснабжения и теплоснабжения в рамках реализация инфраструктурного проекта «Создание объектов инженерной, энергетической и коммунальной инфраструктуры в целях обеспечения реализации инвестиционного проекта жилищного строительства «Скандинавские кварталы» в Первомайском районе г. Новосибирска». 
Срок завершения работ по обеспечению технологического присоединения – 2025 год</t>
  </si>
  <si>
    <t xml:space="preserve">Созданы объекты инженерной, энергетической и коммунальной инфраструктуры в целях реализации жилищного строительства в п. Озерный Мочищенского сельсовета Новосибирской области</t>
  </si>
  <si>
    <t xml:space="preserve">Созданы объекты коммунальной инфраструктуры в целях реализации строительства многоквартирных жилых домов с помещениями общественного назначения по ул. Зорге в г. Новосибирске</t>
  </si>
  <si>
    <r>
      <rPr>
        <sz val="16"/>
        <rFont val="Times New Roman"/>
      </rPr>
      <t xml:space="preserve">Средний уровень исполнения мероприятий (результатов) структурных элементов государственной программы, предусмотренных к реализации в отчетном году </t>
    </r>
    <r>
      <rPr>
        <b/>
        <sz val="16"/>
        <rFont val="Times New Roman"/>
      </rPr>
      <t>(ОР</t>
    </r>
    <r>
      <rPr>
        <b/>
        <vertAlign val="subscript"/>
        <sz val="16"/>
        <rFont val="Times New Roman"/>
      </rPr>
      <t>мер</t>
    </r>
    <r>
      <rPr>
        <b/>
        <sz val="16"/>
        <rFont val="Times New Roman"/>
      </rPr>
      <t>)</t>
    </r>
  </si>
  <si>
    <t xml:space="preserve">Таблица №3</t>
  </si>
  <si>
    <t xml:space="preserve">Расчет уровня финансового обеспечения
государственной программы (Vфин)</t>
  </si>
  <si>
    <t xml:space="preserve">Наименование расходов</t>
  </si>
  <si>
    <t xml:space="preserve">Объем
(тыс.рублей)</t>
  </si>
  <si>
    <t xml:space="preserve">Сумма фактических затрат, направленных на реализацию государственной программы в отчетном периоде из средств федерального, областного и местного бюджетов</t>
  </si>
  <si>
    <t xml:space="preserve">Сумма фактических затрат, направленных на реализацию государственной программы в отчетном периоде за счет внебюджетных источников</t>
  </si>
  <si>
    <t xml:space="preserve">Сумма фактически предоставленных налоговых расходов за отчетный период</t>
  </si>
  <si>
    <t xml:space="preserve">Погашенная кредиторская задолженность за работы, выполненные в год, до начала отчетного</t>
  </si>
  <si>
    <r>
      <rPr>
        <b/>
        <sz val="16"/>
        <rFont val="Times New Roman"/>
      </rPr>
      <t>V</t>
    </r>
    <r>
      <rPr>
        <b/>
        <vertAlign val="subscript"/>
        <sz val="16"/>
        <rFont val="Times New Roman"/>
      </rPr>
      <t>f</t>
    </r>
    <r>
      <rPr>
        <b/>
        <sz val="16"/>
        <rFont val="Times New Roman"/>
      </rPr>
      <t xml:space="preserve"> </t>
    </r>
    <r>
      <rPr>
        <sz val="16"/>
        <rFont val="Times New Roman"/>
      </rPr>
      <t xml:space="preserve">= строка 1 + строка 2 + строка 3 - строка 4</t>
    </r>
  </si>
  <si>
    <r>
      <rPr>
        <sz val="16"/>
        <rFont val="Times New Roman"/>
      </rPr>
      <t xml:space="preserve">Сумма запланированного объема финансирования государственной программы за счет средств федерального, областного и местного бюджетов </t>
    </r>
    <r>
      <rPr>
        <i/>
        <sz val="16"/>
        <rFont val="Times New Roman"/>
      </rPr>
      <t xml:space="preserve">(по данным уточненной бюджетной росписи по состоянию на 31 декабря отчетного периода)</t>
    </r>
  </si>
  <si>
    <t xml:space="preserve">Расходы, запланированные на погашение кредиторской задолженности</t>
  </si>
  <si>
    <r>
      <rPr>
        <b/>
        <sz val="16"/>
        <rFont val="Times New Roman"/>
      </rPr>
      <t>V</t>
    </r>
    <r>
      <rPr>
        <b/>
        <vertAlign val="subscript"/>
        <sz val="16"/>
        <rFont val="Times New Roman"/>
      </rPr>
      <t>p</t>
    </r>
    <r>
      <rPr>
        <sz val="16"/>
        <rFont val="Times New Roman"/>
      </rPr>
      <t xml:space="preserve"> = строка 6 + строка 2 + строка 3 - строка 7</t>
    </r>
  </si>
  <si>
    <r>
      <rPr>
        <sz val="16"/>
        <rFont val="Times New Roman"/>
      </rPr>
      <t xml:space="preserve">Уровень финансового обеспечения государственной программы (</t>
    </r>
    <r>
      <rPr>
        <b/>
        <sz val="16"/>
        <rFont val="Times New Roman"/>
      </rPr>
      <t>V</t>
    </r>
    <r>
      <rPr>
        <b/>
        <vertAlign val="subscript"/>
        <sz val="16"/>
        <rFont val="Times New Roman"/>
      </rPr>
      <t>фин</t>
    </r>
    <r>
      <rPr>
        <sz val="16"/>
        <rFont val="Times New Roman"/>
      </rPr>
      <t xml:space="preserve"> = V</t>
    </r>
    <r>
      <rPr>
        <vertAlign val="subscript"/>
        <sz val="16"/>
        <rFont val="Times New Roman"/>
      </rPr>
      <t>f</t>
    </r>
    <r>
      <rPr>
        <sz val="16"/>
        <rFont val="Times New Roman"/>
      </rPr>
      <t xml:space="preserve"> / V</t>
    </r>
    <r>
      <rPr>
        <vertAlign val="subscript"/>
        <sz val="16"/>
        <rFont val="Times New Roman"/>
      </rPr>
      <t>p</t>
    </r>
    <r>
      <rPr>
        <sz val="16"/>
        <rFont val="Times New Roman"/>
      </rPr>
      <t xml:space="preserve">, в %)</t>
    </r>
  </si>
  <si>
    <t xml:space="preserve">Таблица №4</t>
  </si>
  <si>
    <r>
      <rPr>
        <b/>
        <sz val="16"/>
        <rFont val="Times New Roman"/>
      </rPr>
      <t xml:space="preserve">Расчет коэффициентов привлечения на реализацию государственной программы средств из федерального бюджета (K</t>
    </r>
    <r>
      <rPr>
        <b/>
        <vertAlign val="subscript"/>
        <sz val="16"/>
        <rFont val="Times New Roman"/>
      </rPr>
      <t>Vфб</t>
    </r>
    <r>
      <rPr>
        <b/>
        <sz val="16"/>
        <rFont val="Times New Roman"/>
      </rPr>
      <t xml:space="preserve">) и средств из внебюджетных источников (K</t>
    </r>
    <r>
      <rPr>
        <b/>
        <vertAlign val="subscript"/>
        <sz val="16"/>
        <rFont val="Times New Roman"/>
      </rPr>
      <t>Vвб</t>
    </r>
    <r>
      <rPr>
        <b/>
        <sz val="16"/>
        <rFont val="Times New Roman"/>
      </rPr>
      <t>)</t>
    </r>
  </si>
  <si>
    <t xml:space="preserve">Объем
(тыс. рублей)</t>
  </si>
  <si>
    <r>
      <rPr>
        <sz val="16"/>
        <rFont val="Times New Roman"/>
      </rPr>
      <t>V</t>
    </r>
    <r>
      <rPr>
        <vertAlign val="subscript"/>
        <sz val="16"/>
        <rFont val="Times New Roman"/>
      </rPr>
      <t>фб</t>
    </r>
    <r>
      <rPr>
        <sz val="16"/>
        <rFont val="Times New Roman"/>
      </rPr>
      <t xml:space="preserve"> факт (фактически поступившая сумма средств из федерального бюджета в виде субсидии и иных межбюджетных трансфертов и направленная на реализацию государственной программы в отчетном периоде)</t>
    </r>
  </si>
  <si>
    <t xml:space="preserve">Vфб план (запланированный объем средств из федерального бюджета в виде субсидии и иных межбюджетных трансфертов в рамках государственной программы в отчетном периоде согласно уточненной бюджетной росписи расходов на 31 декабря отчетного периода)</t>
  </si>
  <si>
    <r>
      <rPr>
        <sz val="16"/>
        <rFont val="Times New Roman"/>
      </rPr>
      <t>K</t>
    </r>
    <r>
      <rPr>
        <vertAlign val="subscript"/>
        <sz val="16"/>
        <rFont val="Times New Roman"/>
      </rPr>
      <t xml:space="preserve">Vфб </t>
    </r>
    <r>
      <rPr>
        <sz val="16"/>
        <rFont val="Times New Roman"/>
      </rPr>
      <t xml:space="preserve">= V</t>
    </r>
    <r>
      <rPr>
        <vertAlign val="subscript"/>
        <sz val="16"/>
        <rFont val="Times New Roman"/>
      </rPr>
      <t xml:space="preserve">фб факт</t>
    </r>
    <r>
      <rPr>
        <sz val="16"/>
        <rFont val="Times New Roman"/>
      </rPr>
      <t xml:space="preserve"> / V</t>
    </r>
    <r>
      <rPr>
        <vertAlign val="subscript"/>
        <sz val="16"/>
        <rFont val="Times New Roman"/>
      </rPr>
      <t xml:space="preserve">фб план</t>
    </r>
  </si>
  <si>
    <r>
      <rPr>
        <sz val="16"/>
        <rFont val="Times New Roman"/>
      </rPr>
      <t>V</t>
    </r>
    <r>
      <rPr>
        <vertAlign val="subscript"/>
        <sz val="16"/>
        <rFont val="Times New Roman"/>
      </rPr>
      <t>вб</t>
    </r>
    <r>
      <rPr>
        <sz val="16"/>
        <rFont val="Times New Roman"/>
      </rPr>
      <t xml:space="preserve"> факт (фактические затраты, направленные на реализацию государственной программы в отчетном периоде за счет средств внебюджетных источников, запланированных государственной программой (за исключением средств фондов, созданных (финансируемых) за счет средств областного бюджета Новосибирской области и Территориального фонда обязательного медицинского страхования Новосибирской области)</t>
    </r>
  </si>
  <si>
    <t>0,00</t>
  </si>
  <si>
    <t xml:space="preserve">Vвб план (запланированный объем финансирования государственной программы за счет средств внебюджетных источников (за исключением средств фондов, созданных (финансируемых) за счет средств областного бюджета Новосибирской области и Территориального фонда обязательного медицинского страхования Новосибирской области)</t>
  </si>
  <si>
    <r>
      <rPr>
        <sz val="16"/>
        <rFont val="Times New Roman"/>
      </rPr>
      <t>K</t>
    </r>
    <r>
      <rPr>
        <vertAlign val="subscript"/>
        <sz val="16"/>
        <rFont val="Times New Roman"/>
      </rPr>
      <t>Vвб</t>
    </r>
    <r>
      <rPr>
        <sz val="16"/>
        <rFont val="Times New Roman"/>
      </rPr>
      <t xml:space="preserve"> = V</t>
    </r>
    <r>
      <rPr>
        <vertAlign val="subscript"/>
        <sz val="16"/>
        <rFont val="Times New Roman"/>
      </rPr>
      <t xml:space="preserve">вб факт</t>
    </r>
    <r>
      <rPr>
        <sz val="16"/>
        <rFont val="Times New Roman"/>
      </rPr>
      <t xml:space="preserve"> / V</t>
    </r>
    <r>
      <rPr>
        <vertAlign val="subscript"/>
        <sz val="16"/>
        <rFont val="Times New Roman"/>
      </rPr>
      <t xml:space="preserve">вб план</t>
    </r>
  </si>
  <si>
    <t xml:space="preserve">Таблица №5</t>
  </si>
  <si>
    <t xml:space="preserve">Расчет интегральной оценки эффективности (R)</t>
  </si>
  <si>
    <t xml:space="preserve">Показатель для расчета оценки эффективности</t>
  </si>
  <si>
    <t xml:space="preserve">Численное
значение</t>
  </si>
  <si>
    <t xml:space="preserve">Интегральная оценка результативности реализации государственной программы (I в %)</t>
  </si>
  <si>
    <r>
      <rPr>
        <sz val="16"/>
        <rFont val="Times New Roman"/>
      </rPr>
      <t xml:space="preserve">Уровень финансового обеспечения государственной программы за счет всех запланированных источников за отчетный период (V</t>
    </r>
    <r>
      <rPr>
        <vertAlign val="subscript"/>
        <sz val="16"/>
        <rFont val="Times New Roman"/>
      </rPr>
      <t>фин</t>
    </r>
    <r>
      <rPr>
        <sz val="16"/>
        <rFont val="Times New Roman"/>
      </rPr>
      <t xml:space="preserve"> в %)</t>
    </r>
  </si>
  <si>
    <r>
      <rPr>
        <sz val="16"/>
        <rFont val="Times New Roman"/>
      </rPr>
      <t xml:space="preserve">Интегральная оценка результативности реализации государственной программы (I в %) / уровень финансового обеспечения государственной программы за счет всех запланированных источников за отчетный период (V</t>
    </r>
    <r>
      <rPr>
        <vertAlign val="subscript"/>
        <sz val="16"/>
        <rFont val="Times New Roman"/>
      </rPr>
      <t>фин</t>
    </r>
    <r>
      <rPr>
        <sz val="16"/>
        <rFont val="Times New Roman"/>
      </rPr>
      <t xml:space="preserve"> в %) x 0,85</t>
    </r>
  </si>
  <si>
    <t xml:space="preserve">Средний уровень исполнения мероприятий (результатов) структурных элементов государственной программы, предусмотренных к реализации в отчетном году (ОРмер)</t>
  </si>
  <si>
    <r>
      <rPr>
        <sz val="16"/>
        <rFont val="Times New Roman"/>
      </rPr>
      <t xml:space="preserve">Средний уровень исполнения основных (детализированных) мероприятий, предусмотренных в плане реализации государственной программы в отчетном периоде (ОР</t>
    </r>
    <r>
      <rPr>
        <vertAlign val="subscript"/>
        <sz val="16"/>
        <rFont val="Times New Roman"/>
      </rPr>
      <t>мер</t>
    </r>
    <r>
      <rPr>
        <sz val="16"/>
        <rFont val="Times New Roman"/>
      </rPr>
      <t xml:space="preserve">) x 0,15</t>
    </r>
  </si>
  <si>
    <r>
      <rPr>
        <sz val="16"/>
        <rFont val="Times New Roman"/>
      </rPr>
      <t>K</t>
    </r>
    <r>
      <rPr>
        <vertAlign val="subscript"/>
        <sz val="16"/>
        <rFont val="Times New Roman"/>
      </rPr>
      <t>Vфб</t>
    </r>
    <r>
      <rPr>
        <sz val="16"/>
        <rFont val="Times New Roman"/>
      </rPr>
      <t xml:space="preserve"> x 0,03</t>
    </r>
  </si>
  <si>
    <r>
      <rPr>
        <sz val="16"/>
        <rFont val="Times New Roman"/>
      </rPr>
      <t>K</t>
    </r>
    <r>
      <rPr>
        <vertAlign val="subscript"/>
        <sz val="16"/>
        <rFont val="Times New Roman"/>
      </rPr>
      <t>Vвб</t>
    </r>
    <r>
      <rPr>
        <sz val="16"/>
        <rFont val="Times New Roman"/>
      </rPr>
      <t xml:space="preserve"> x 0,02</t>
    </r>
  </si>
  <si>
    <t xml:space="preserve">R = строка 3+ строка 5 + строка 6 + строка 7 </t>
  </si>
  <si>
    <t xml:space="preserve">Таблица №6</t>
  </si>
  <si>
    <t xml:space="preserve">Сводная форма по оценке эффективности 
государственной программы</t>
  </si>
  <si>
    <t xml:space="preserve">Численное значение интегральной оценки (R)
за отчетный год, в %</t>
  </si>
  <si>
    <t xml:space="preserve">Качественная характеристика</t>
  </si>
  <si>
    <t xml:space="preserve">Численное значение интегральной
оценки (Rпр)
за предшествующий год</t>
  </si>
  <si>
    <t xml:space="preserve">Вывод о динамике
эффективности реализации</t>
  </si>
  <si>
    <t>Примечание</t>
  </si>
  <si>
    <t>Эффективная</t>
  </si>
  <si>
    <t xml:space="preserve">Эффективность возросла</t>
  </si>
  <si>
    <t xml:space="preserve">Плановые значения по части целевых индикаторов достигнуты. Фактическое финансирование государственной программы из всех источников составило 92,23%.</t>
  </si>
  <si>
    <t xml:space="preserve">Таблица № 7</t>
  </si>
  <si>
    <t xml:space="preserve">Результаты оценки эффективности реализации государственных программ
за 2024 год</t>
  </si>
  <si>
    <r>
      <rPr>
        <i/>
        <sz val="18"/>
        <color theme="1"/>
        <rFont val="Times New Roman"/>
      </rPr>
      <t xml:space="preserve">Ответственный исполнитель:
</t>
    </r>
    <r>
      <rPr>
        <sz val="18"/>
        <color theme="1"/>
        <rFont val="Times New Roman"/>
      </rPr>
      <t xml:space="preserve">Министерство строительства Новосибирской области
Богомолов Дмитрий Николаевич</t>
    </r>
  </si>
  <si>
    <r>
      <rPr>
        <i/>
        <sz val="18"/>
        <color theme="1"/>
        <rFont val="Times New Roman"/>
      </rPr>
      <t xml:space="preserve">Наименование государственной программы:</t>
    </r>
    <r>
      <rPr>
        <sz val="18"/>
        <color theme="1"/>
        <rFont val="Times New Roman"/>
      </rPr>
      <t xml:space="preserve">
"Стимулирование развития жилищного строительства в Новосибирской области"</t>
    </r>
  </si>
  <si>
    <t xml:space="preserve">Интегральная оценка результативности реализации государственной программы, (I, %)</t>
  </si>
  <si>
    <r>
      <rPr>
        <sz val="18"/>
        <color theme="1"/>
        <rFont val="Times New Roman"/>
      </rPr>
      <t xml:space="preserve">Уровень финансового обеспечения государственной программы, (V</t>
    </r>
    <r>
      <rPr>
        <vertAlign val="subscript"/>
        <sz val="18"/>
        <color theme="1"/>
        <rFont val="Times New Roman"/>
      </rPr>
      <t>фин</t>
    </r>
    <r>
      <rPr>
        <sz val="18"/>
        <color theme="1"/>
        <rFont val="Times New Roman"/>
      </rPr>
      <t xml:space="preserve">, %)</t>
    </r>
  </si>
  <si>
    <t xml:space="preserve">Средний уровень исполнения мероприятий (результатов) структурных элементов государственной программы, предусмотренных к реализации в отчетном году (ОРмер,%)</t>
  </si>
  <si>
    <t xml:space="preserve">Интегральная оценка эффективности реализации государстdенной программы</t>
  </si>
  <si>
    <t xml:space="preserve">Качественная оценка реализации государственной программы (эффективная,недостаточно эффективная, неэффективная)</t>
  </si>
  <si>
    <t xml:space="preserve">Предложения по дальнейшей реализации государственной программы</t>
  </si>
  <si>
    <t xml:space="preserve">за отчетный период (R)</t>
  </si>
  <si>
    <t xml:space="preserve">за предыдущий год (Rпр)</t>
  </si>
  <si>
    <t xml:space="preserve">за отчетный период</t>
  </si>
  <si>
    <t xml:space="preserve">за предыдущий год</t>
  </si>
  <si>
    <t>эффективная</t>
  </si>
  <si>
    <t xml:space="preserve">В связи с эффективной реализацией государственной программы, предлагаем продолжить ее реализацию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</si>
</sst>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00"/>
    <numFmt numFmtId="161" formatCode="#,##0.0000"/>
  </numFmts>
  <fonts count="17">
    <font>
      <sz val="11.000000"/>
      <color theme="1"/>
      <name val="Calibri"/>
      <scheme val="minor"/>
    </font>
    <font>
      <sz val="16.000000"/>
      <color theme="1"/>
      <name val="Calibri"/>
      <scheme val="minor"/>
    </font>
    <font>
      <sz val="16.000000"/>
      <name val="Arial"/>
    </font>
    <font>
      <sz val="16.000000"/>
      <name val="Times New Roman"/>
    </font>
    <font>
      <b/>
      <sz val="16.000000"/>
      <name val="Times New Roman"/>
    </font>
    <font>
      <sz val="16.000000"/>
      <color indexed="2"/>
      <name val="Times New Roman"/>
    </font>
    <font>
      <strike/>
      <sz val="16.000000"/>
      <color theme="1"/>
      <name val="Calibri"/>
      <scheme val="minor"/>
    </font>
    <font>
      <strike/>
      <sz val="16.000000"/>
      <name val="Times New Roman"/>
    </font>
    <font>
      <strike/>
      <sz val="16.000000"/>
      <color indexed="2"/>
      <name val="Times New Roman"/>
    </font>
    <font>
      <i/>
      <sz val="16.000000"/>
      <name val="Times New Roman"/>
    </font>
    <font>
      <i/>
      <strike/>
      <sz val="16.000000"/>
      <name val="Times New Roman"/>
    </font>
    <font>
      <sz val="16.000000"/>
      <color theme="1"/>
      <name val="Times New Roman"/>
    </font>
    <font>
      <b/>
      <sz val="16.000000"/>
      <color theme="1"/>
      <name val="Times New Roman"/>
    </font>
    <font>
      <strike/>
      <sz val="16.000000"/>
      <color theme="1"/>
      <name val="Times New Roman"/>
    </font>
    <font>
      <sz val="18.000000"/>
      <color theme="1"/>
      <name val="Times New Roman"/>
    </font>
    <font>
      <b/>
      <sz val="18.000000"/>
      <color theme="1"/>
      <name val="Times New Roman"/>
    </font>
    <font>
      <i/>
      <sz val="18.000000"/>
      <color theme="1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0" tint="0"/>
        <bgColor theme="0" tint="0"/>
      </patternFill>
    </fill>
    <fill>
      <patternFill patternType="solid">
        <fgColor rgb="FFFFC000"/>
        <bgColor rgb="FFFFC000"/>
      </patternFill>
    </fill>
  </fills>
  <borders count="11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64">
    <xf fontId="0" fillId="0" borderId="0" numFmtId="0" xfId="0"/>
    <xf fontId="1" fillId="0" borderId="0" numFmtId="0" xfId="0" applyFont="1"/>
    <xf fontId="1" fillId="2" borderId="0" numFmtId="0" xfId="0" applyFont="1" applyFill="1"/>
    <xf fontId="2" fillId="0" borderId="0" numFmtId="0" xfId="0" applyFont="1"/>
    <xf fontId="2" fillId="2" borderId="0" numFmtId="0" xfId="0" applyFont="1" applyFill="1"/>
    <xf fontId="3" fillId="0" borderId="0" numFmtId="0" xfId="0" applyFont="1" applyAlignment="1">
      <alignment horizontal="right" vertical="center" wrapText="1"/>
    </xf>
    <xf fontId="3" fillId="2" borderId="0" numFmtId="0" xfId="0" applyFont="1" applyFill="1" applyAlignment="1">
      <alignment horizontal="right" vertical="center" wrapText="1"/>
    </xf>
    <xf fontId="4" fillId="0" borderId="0" numFmtId="0" xfId="0" applyFont="1" applyAlignment="1">
      <alignment horizontal="center" vertical="center" wrapText="1"/>
    </xf>
    <xf fontId="3" fillId="0" borderId="1" numFmtId="0" xfId="0" applyFont="1" applyBorder="1" applyAlignment="1">
      <alignment horizontal="center" vertical="center" wrapText="1"/>
    </xf>
    <xf fontId="3" fillId="2" borderId="1" numFmtId="0" xfId="0" applyFont="1" applyFill="1" applyBorder="1" applyAlignment="1">
      <alignment horizontal="center" vertical="center" wrapText="1"/>
    </xf>
    <xf fontId="3" fillId="0" borderId="1" numFmtId="160" xfId="0" applyNumberFormat="1" applyFont="1" applyBorder="1" applyAlignment="1">
      <alignment horizontal="center" vertical="center" wrapText="1"/>
    </xf>
    <xf fontId="3" fillId="0" borderId="1" numFmtId="4" xfId="0" applyNumberFormat="1" applyFont="1" applyBorder="1" applyAlignment="1">
      <alignment horizontal="center" vertical="center" wrapText="1"/>
    </xf>
    <xf fontId="5" fillId="0" borderId="1" numFmtId="0" xfId="0" applyFont="1" applyBorder="1" applyAlignment="1">
      <alignment horizontal="center" vertical="center" wrapText="1"/>
    </xf>
    <xf fontId="3" fillId="0" borderId="1" numFmtId="3" xfId="0" applyNumberFormat="1" applyFont="1" applyBorder="1" applyAlignment="1">
      <alignment horizontal="center" vertical="center" wrapText="1"/>
    </xf>
    <xf fontId="3" fillId="0" borderId="1" numFmtId="161" xfId="0" applyNumberFormat="1" applyFont="1" applyBorder="1" applyAlignment="1">
      <alignment horizontal="center" vertical="center" wrapText="1"/>
    </xf>
    <xf fontId="3" fillId="0" borderId="1" numFmtId="2" xfId="0" applyNumberFormat="1" applyFont="1" applyBorder="1" applyAlignment="1">
      <alignment horizontal="center" vertical="center" wrapText="1"/>
    </xf>
    <xf fontId="3" fillId="0" borderId="1" numFmtId="1" xfId="0" applyNumberFormat="1" applyFont="1" applyBorder="1" applyAlignment="1">
      <alignment horizontal="center" vertical="center" wrapText="1"/>
    </xf>
    <xf fontId="3" fillId="2" borderId="1" numFmtId="3" xfId="0" applyNumberFormat="1" applyFont="1" applyFill="1" applyBorder="1" applyAlignment="1">
      <alignment horizontal="center" vertical="center" wrapText="1"/>
    </xf>
    <xf fontId="3" fillId="0" borderId="2" numFmtId="3" xfId="0" applyNumberFormat="1" applyFont="1" applyBorder="1" applyAlignment="1">
      <alignment horizontal="center" vertical="center" wrapText="1"/>
    </xf>
    <xf fontId="3" fillId="0" borderId="0" numFmtId="3" xfId="0" applyNumberFormat="1" applyFont="1" applyAlignment="1">
      <alignment horizontal="center" vertical="center" wrapText="1"/>
    </xf>
    <xf fontId="3" fillId="0" borderId="3" numFmtId="3" xfId="0" applyNumberFormat="1" applyFont="1" applyBorder="1" applyAlignment="1">
      <alignment horizontal="center" vertical="center" wrapText="1"/>
    </xf>
    <xf fontId="3" fillId="0" borderId="4" numFmtId="3" xfId="0" applyNumberFormat="1" applyFont="1" applyBorder="1" applyAlignment="1">
      <alignment horizontal="center" vertical="center" wrapText="1"/>
    </xf>
    <xf fontId="3" fillId="0" borderId="5" numFmtId="3" xfId="0" applyNumberFormat="1" applyFont="1" applyBorder="1" applyAlignment="1">
      <alignment horizontal="center" vertical="center" wrapText="1"/>
    </xf>
    <xf fontId="3" fillId="2" borderId="6" numFmtId="3" xfId="0" applyNumberFormat="1" applyFont="1" applyFill="1" applyBorder="1" applyAlignment="1">
      <alignment horizontal="center" vertical="center" wrapText="1"/>
    </xf>
    <xf fontId="3" fillId="0" borderId="7" numFmtId="3" xfId="0" applyNumberFormat="1" applyFont="1" applyBorder="1" applyAlignment="1">
      <alignment horizontal="center" vertical="center" wrapText="1"/>
    </xf>
    <xf fontId="3" fillId="2" borderId="1" numFmtId="4" xfId="0" applyNumberFormat="1" applyFont="1" applyFill="1" applyBorder="1" applyAlignment="1">
      <alignment horizontal="center" vertical="center" wrapText="1"/>
    </xf>
    <xf fontId="3" fillId="3" borderId="8" numFmtId="3" xfId="0" applyNumberFormat="1" applyFont="1" applyFill="1" applyBorder="1" applyAlignment="1">
      <alignment horizontal="center" vertical="center" wrapText="1"/>
    </xf>
    <xf fontId="6" fillId="0" borderId="0" numFmtId="0" xfId="0" applyFont="1"/>
    <xf fontId="7" fillId="0" borderId="1" numFmtId="0" xfId="0" applyFont="1" applyBorder="1" applyAlignment="1">
      <alignment horizontal="center" vertical="center" wrapText="1"/>
    </xf>
    <xf fontId="7" fillId="0" borderId="1" numFmtId="3" xfId="0" applyNumberFormat="1" applyFont="1" applyBorder="1" applyAlignment="1">
      <alignment horizontal="center" vertical="center" wrapText="1"/>
    </xf>
    <xf fontId="7" fillId="4" borderId="1" numFmtId="2" xfId="0" applyNumberFormat="1" applyFont="1" applyFill="1" applyBorder="1" applyAlignment="1">
      <alignment horizontal="center" vertical="center" wrapText="1"/>
    </xf>
    <xf fontId="7" fillId="2" borderId="1" numFmtId="3" xfId="0" applyNumberFormat="1" applyFont="1" applyFill="1" applyBorder="1" applyAlignment="1">
      <alignment horizontal="center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6" numFmtId="0" xfId="0" applyFont="1" applyBorder="1" applyAlignment="1">
      <alignment horizontal="right" vertical="center" wrapText="1"/>
    </xf>
    <xf fontId="10" fillId="0" borderId="9" numFmtId="0" xfId="0" applyFont="1" applyBorder="1" applyAlignment="1">
      <alignment horizontal="right" vertical="center" wrapText="1"/>
    </xf>
    <xf fontId="10" fillId="0" borderId="10" numFmtId="0" xfId="0" applyFont="1" applyBorder="1" applyAlignment="1">
      <alignment horizontal="right" vertical="center" wrapText="1"/>
    </xf>
    <xf fontId="10" fillId="0" borderId="1" numFmtId="3" xfId="0" applyNumberFormat="1" applyFont="1" applyBorder="1" applyAlignment="1">
      <alignment horizontal="center" vertical="center" wrapText="1"/>
    </xf>
    <xf fontId="9" fillId="0" borderId="1" numFmtId="3" xfId="0" applyNumberFormat="1" applyFont="1" applyBorder="1" applyAlignment="1">
      <alignment horizontal="center" vertical="center" wrapText="1"/>
    </xf>
    <xf fontId="7" fillId="0" borderId="0" numFmtId="3" xfId="0" applyNumberFormat="1" applyFont="1" applyAlignment="1">
      <alignment horizontal="center" vertical="center" wrapText="1"/>
    </xf>
    <xf fontId="3" fillId="0" borderId="6" numFmtId="0" xfId="0" applyFont="1" applyBorder="1" applyAlignment="1">
      <alignment horizontal="right" vertical="center" wrapText="1"/>
    </xf>
    <xf fontId="3" fillId="0" borderId="9" numFmtId="0" xfId="0" applyFont="1" applyBorder="1" applyAlignment="1">
      <alignment horizontal="right" vertical="center" wrapText="1"/>
    </xf>
    <xf fontId="3" fillId="0" borderId="10" numFmtId="0" xfId="0" applyFont="1" applyBorder="1" applyAlignment="1">
      <alignment horizontal="right" vertical="center" wrapText="1"/>
    </xf>
    <xf fontId="5" fillId="2" borderId="1" numFmtId="0" xfId="0" applyFont="1" applyFill="1" applyBorder="1" applyAlignment="1">
      <alignment horizontal="center" vertical="center" wrapText="1"/>
    </xf>
    <xf fontId="11" fillId="0" borderId="0" numFmtId="0" xfId="0" applyFont="1"/>
    <xf fontId="3" fillId="0" borderId="0" numFmtId="0" xfId="0" applyFont="1"/>
    <xf fontId="4" fillId="0" borderId="6" numFmtId="0" xfId="0" applyFont="1" applyBorder="1" applyAlignment="1">
      <alignment horizontal="center" vertical="center" wrapText="1"/>
    </xf>
    <xf fontId="4" fillId="0" borderId="9" numFmtId="0" xfId="0" applyFont="1" applyBorder="1" applyAlignment="1">
      <alignment horizontal="center" vertical="center" wrapText="1"/>
    </xf>
    <xf fontId="4" fillId="0" borderId="10" numFmtId="0" xfId="0" applyFont="1" applyBorder="1" applyAlignment="1">
      <alignment horizontal="center" vertical="center" wrapText="1"/>
    </xf>
    <xf fontId="12" fillId="0" borderId="0" numFmtId="0" xfId="0" applyFont="1"/>
    <xf fontId="13" fillId="0" borderId="0" numFmtId="0" xfId="0" applyFont="1"/>
    <xf fontId="9" fillId="0" borderId="9" numFmtId="0" xfId="0" applyFont="1" applyBorder="1" applyAlignment="1">
      <alignment horizontal="right" vertical="center" wrapText="1"/>
    </xf>
    <xf fontId="9" fillId="0" borderId="10" numFmtId="0" xfId="0" applyFont="1" applyBorder="1" applyAlignment="1">
      <alignment horizontal="right" vertical="center" wrapText="1"/>
    </xf>
    <xf fontId="9" fillId="0" borderId="1" numFmtId="2" xfId="0" applyNumberFormat="1" applyFont="1" applyBorder="1" applyAlignment="1">
      <alignment horizontal="center" vertical="center" wrapText="1"/>
    </xf>
    <xf fontId="3" fillId="0" borderId="1" numFmtId="0" xfId="0" applyFont="1" applyBorder="1" applyAlignment="1">
      <alignment horizontal="left" vertical="center" wrapText="1"/>
    </xf>
    <xf fontId="3" fillId="0" borderId="0" numFmtId="0" xfId="0" applyFont="1" applyAlignment="1">
      <alignment horizontal="center" vertical="center" wrapText="1"/>
    </xf>
    <xf fontId="14" fillId="0" borderId="0" numFmtId="0" xfId="0" applyFont="1"/>
    <xf fontId="14" fillId="0" borderId="0" numFmtId="0" xfId="0" applyFont="1" applyAlignment="1">
      <alignment horizontal="right"/>
    </xf>
    <xf fontId="15" fillId="0" borderId="0" numFmtId="0" xfId="0" applyFont="1" applyAlignment="1">
      <alignment horizontal="center" vertical="center" wrapText="1"/>
    </xf>
    <xf fontId="16" fillId="0" borderId="7" numFmtId="0" xfId="0" applyFont="1" applyBorder="1" applyAlignment="1">
      <alignment horizontal="left" vertical="center" wrapText="1"/>
    </xf>
    <xf fontId="14" fillId="0" borderId="7" numFmtId="0" xfId="0" applyFont="1" applyBorder="1" applyAlignment="1">
      <alignment horizontal="left" vertical="center"/>
    </xf>
    <xf fontId="14" fillId="0" borderId="7" numFmtId="0" xfId="0" applyFont="1" applyBorder="1" applyAlignment="1">
      <alignment horizontal="left" vertical="center" wrapText="1"/>
    </xf>
    <xf fontId="14" fillId="0" borderId="7" numFmtId="0" xfId="0" applyFont="1" applyBorder="1" applyAlignment="1">
      <alignment horizontal="center" vertical="center" wrapText="1"/>
    </xf>
    <xf fontId="14" fillId="0" borderId="7" numFmtId="0" xfId="0" applyFont="1" applyBorder="1" applyAlignment="1">
      <alignment horizontal="center" vertical="center"/>
    </xf>
    <xf fontId="14" fillId="0" borderId="7" numFmtId="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0" Type="http://schemas.openxmlformats.org/officeDocument/2006/relationships/styles" Target="styles.xml"/><Relationship  Id="rId9" Type="http://schemas.openxmlformats.org/officeDocument/2006/relationships/sharedStrings" Target="sharedStrings.xml"/><Relationship  Id="rId8" Type="http://schemas.openxmlformats.org/officeDocument/2006/relationships/theme" Target="theme/theme1.xml"/><Relationship  Id="rId7" Type="http://schemas.openxmlformats.org/officeDocument/2006/relationships/worksheet" Target="worksheets/sheet7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28" zoomScale="100" workbookViewId="0">
      <selection activeCell="A1" activeCellId="0" sqref="A1"/>
    </sheetView>
  </sheetViews>
  <sheetFormatPr defaultRowHeight="14.25"/>
  <cols>
    <col customWidth="1" min="1" max="1" style="1" width="5.1796875"/>
    <col customWidth="1" min="2" max="2" style="1" width="8.8515625"/>
    <col customWidth="1" min="3" max="3" style="1" width="47.140625"/>
    <col customWidth="1" min="4" max="4" style="1" width="24.7109375"/>
    <col customWidth="1" min="5" max="5" style="1" width="37.421875"/>
    <col customWidth="1" min="6" max="6" style="1" width="31.140625"/>
    <col customWidth="1" min="7" max="7" style="1" width="28.81640625"/>
    <col customWidth="1" min="8" max="8" style="1" width="26.140625"/>
    <col customWidth="1" hidden="1" min="9" max="9" style="2" width="24"/>
    <col customWidth="1" min="10" max="10" style="1" width="78.28125"/>
    <col min="11" max="16384" style="1" width="9.140625"/>
  </cols>
  <sheetData>
    <row r="1" ht="15" customHeight="1">
      <c r="B1" s="3"/>
      <c r="C1" s="3"/>
      <c r="D1" s="3"/>
      <c r="E1" s="3"/>
      <c r="F1" s="3"/>
      <c r="G1" s="3"/>
      <c r="H1" s="3"/>
      <c r="I1" s="4"/>
      <c r="J1" s="3"/>
    </row>
    <row r="2" ht="15.75" customHeight="1">
      <c r="B2" s="5" t="s">
        <v>0</v>
      </c>
      <c r="C2" s="5"/>
      <c r="D2" s="5"/>
      <c r="E2" s="5"/>
      <c r="F2" s="5"/>
      <c r="G2" s="5"/>
      <c r="H2" s="5"/>
      <c r="I2" s="6"/>
      <c r="J2" s="5"/>
    </row>
    <row r="3" ht="15" customHeight="1">
      <c r="B3" s="3"/>
      <c r="C3" s="3"/>
      <c r="D3" s="3"/>
      <c r="E3" s="3"/>
      <c r="F3" s="3"/>
      <c r="G3" s="3"/>
      <c r="H3" s="3"/>
      <c r="I3" s="4"/>
      <c r="J3" s="3"/>
    </row>
    <row r="4" ht="15.75" customHeight="1">
      <c r="B4" s="7" t="s">
        <v>1</v>
      </c>
      <c r="C4" s="7"/>
      <c r="D4" s="7"/>
      <c r="E4" s="7"/>
      <c r="F4" s="7"/>
      <c r="G4" s="7"/>
      <c r="H4" s="7"/>
      <c r="I4" s="7"/>
      <c r="J4" s="7"/>
    </row>
    <row r="5" ht="15.75" customHeight="1">
      <c r="B5" s="7"/>
      <c r="C5" s="7"/>
      <c r="D5" s="7"/>
      <c r="E5" s="7"/>
      <c r="F5" s="7"/>
      <c r="G5" s="7"/>
      <c r="H5" s="7"/>
      <c r="I5" s="7"/>
      <c r="J5" s="7"/>
    </row>
    <row r="6" ht="15.75" customHeight="1">
      <c r="B6" s="7"/>
      <c r="C6" s="7"/>
      <c r="D6" s="7"/>
      <c r="E6" s="7"/>
      <c r="F6" s="7"/>
      <c r="G6" s="7"/>
      <c r="H6" s="7"/>
      <c r="I6" s="7"/>
      <c r="J6" s="7"/>
    </row>
    <row r="7" ht="15" customHeight="1">
      <c r="B7" s="3"/>
      <c r="C7" s="3"/>
      <c r="D7" s="3"/>
      <c r="E7" s="3"/>
      <c r="F7" s="3"/>
      <c r="G7" s="3"/>
      <c r="H7" s="3"/>
      <c r="I7" s="4"/>
      <c r="J7" s="3"/>
    </row>
    <row r="8" ht="257.25" customHeight="1">
      <c r="B8" s="8" t="s">
        <v>2</v>
      </c>
      <c r="C8" s="8" t="s">
        <v>3</v>
      </c>
      <c r="D8" s="8" t="s">
        <v>4</v>
      </c>
      <c r="E8" s="8" t="s">
        <v>5</v>
      </c>
      <c r="F8" s="8" t="s">
        <v>6</v>
      </c>
      <c r="G8" s="8" t="s">
        <v>7</v>
      </c>
      <c r="H8" s="8" t="s">
        <v>8</v>
      </c>
      <c r="I8" s="9" t="s">
        <v>9</v>
      </c>
      <c r="J8" s="8" t="s">
        <v>10</v>
      </c>
    </row>
    <row r="9" ht="31.5" customHeight="1">
      <c r="B9" s="8">
        <v>1</v>
      </c>
      <c r="C9" s="8">
        <v>2</v>
      </c>
      <c r="D9" s="8">
        <v>3</v>
      </c>
      <c r="E9" s="8">
        <v>4</v>
      </c>
      <c r="F9" s="8">
        <v>5</v>
      </c>
      <c r="G9" s="8">
        <v>6</v>
      </c>
      <c r="H9" s="8">
        <v>7</v>
      </c>
      <c r="I9" s="9"/>
      <c r="J9" s="8">
        <v>8</v>
      </c>
    </row>
    <row r="10" ht="63" customHeight="1">
      <c r="B10" s="8" t="s">
        <v>11</v>
      </c>
      <c r="C10" s="8" t="s">
        <v>12</v>
      </c>
      <c r="D10" s="8" t="s">
        <v>13</v>
      </c>
      <c r="E10" s="10">
        <v>1.681</v>
      </c>
      <c r="F10" s="10">
        <v>2.1539999999999999</v>
      </c>
      <c r="G10" s="11">
        <v>2.6299999999999999</v>
      </c>
      <c r="H10" s="8">
        <v>100</v>
      </c>
      <c r="I10" s="9">
        <v>122.09999999999999</v>
      </c>
      <c r="J10" s="12"/>
    </row>
    <row r="11" ht="128.25" customHeight="1">
      <c r="B11" s="8" t="s">
        <v>14</v>
      </c>
      <c r="C11" s="8" t="s">
        <v>15</v>
      </c>
      <c r="D11" s="8" t="s">
        <v>13</v>
      </c>
      <c r="E11" s="13">
        <v>0</v>
      </c>
      <c r="F11" s="14">
        <v>0.12479999999999999</v>
      </c>
      <c r="G11" s="14">
        <v>0.13039999999999999</v>
      </c>
      <c r="H11" s="8">
        <v>100</v>
      </c>
      <c r="I11" s="9">
        <v>104.48999999999999</v>
      </c>
      <c r="J11" s="12"/>
    </row>
    <row r="12" ht="157.5" customHeight="1">
      <c r="B12" s="8" t="s">
        <v>16</v>
      </c>
      <c r="C12" s="8" t="s">
        <v>17</v>
      </c>
      <c r="D12" s="8" t="s">
        <v>18</v>
      </c>
      <c r="E12" s="8">
        <v>0</v>
      </c>
      <c r="F12" s="8">
        <v>147</v>
      </c>
      <c r="G12" s="8">
        <v>87</v>
      </c>
      <c r="H12" s="15">
        <f>((G12-E12)/(F12-E12))*100</f>
        <v>59.183673469387756</v>
      </c>
      <c r="I12" s="9">
        <v>59.18</v>
      </c>
      <c r="J12" s="8" t="s">
        <v>19</v>
      </c>
    </row>
    <row r="13" ht="132" customHeight="1">
      <c r="B13" s="8" t="s">
        <v>20</v>
      </c>
      <c r="C13" s="8" t="s">
        <v>21</v>
      </c>
      <c r="D13" s="8" t="s">
        <v>22</v>
      </c>
      <c r="E13" s="13">
        <v>82768</v>
      </c>
      <c r="F13" s="13">
        <v>63000</v>
      </c>
      <c r="G13" s="13">
        <v>104577</v>
      </c>
      <c r="H13" s="16">
        <v>100</v>
      </c>
      <c r="I13" s="9">
        <v>166</v>
      </c>
      <c r="J13" s="12"/>
    </row>
    <row r="14" ht="152.25" customHeight="1">
      <c r="B14" s="8" t="s">
        <v>23</v>
      </c>
      <c r="C14" s="8" t="s">
        <v>24</v>
      </c>
      <c r="D14" s="8" t="s">
        <v>18</v>
      </c>
      <c r="E14" s="8">
        <v>0</v>
      </c>
      <c r="F14" s="13">
        <v>74</v>
      </c>
      <c r="G14" s="13">
        <v>74</v>
      </c>
      <c r="H14" s="16">
        <f>((G14-E14)/(F14-E14))*100</f>
        <v>100</v>
      </c>
      <c r="I14" s="9">
        <v>100</v>
      </c>
      <c r="J14" s="12"/>
    </row>
    <row r="15" ht="186.75" customHeight="1">
      <c r="B15" s="8" t="s">
        <v>25</v>
      </c>
      <c r="C15" s="8" t="s">
        <v>26</v>
      </c>
      <c r="D15" s="8" t="s">
        <v>22</v>
      </c>
      <c r="E15" s="13">
        <v>0</v>
      </c>
      <c r="F15" s="13">
        <v>1</v>
      </c>
      <c r="G15" s="13">
        <v>2</v>
      </c>
      <c r="H15" s="16">
        <v>100</v>
      </c>
      <c r="I15" s="17">
        <v>200</v>
      </c>
      <c r="J15" s="12"/>
    </row>
    <row r="16" ht="111" customHeight="1">
      <c r="B16" s="8" t="s">
        <v>27</v>
      </c>
      <c r="C16" s="8" t="s">
        <v>28</v>
      </c>
      <c r="D16" s="8" t="s">
        <v>22</v>
      </c>
      <c r="E16" s="13">
        <v>1</v>
      </c>
      <c r="F16" s="13">
        <v>1</v>
      </c>
      <c r="G16" s="13">
        <v>1</v>
      </c>
      <c r="H16" s="16">
        <v>100</v>
      </c>
      <c r="I16" s="17">
        <v>100</v>
      </c>
      <c r="J16" s="12"/>
    </row>
    <row r="17" ht="132" customHeight="1">
      <c r="B17" s="8" t="s">
        <v>29</v>
      </c>
      <c r="C17" s="8" t="s">
        <v>30</v>
      </c>
      <c r="D17" s="8" t="s">
        <v>22</v>
      </c>
      <c r="E17" s="13">
        <v>0</v>
      </c>
      <c r="F17" s="13">
        <v>4</v>
      </c>
      <c r="G17" s="13">
        <v>5</v>
      </c>
      <c r="H17" s="16">
        <v>100</v>
      </c>
      <c r="I17" s="17">
        <v>125</v>
      </c>
      <c r="J17" s="8"/>
    </row>
    <row r="18" ht="276" customHeight="1">
      <c r="B18" s="8" t="s">
        <v>31</v>
      </c>
      <c r="C18" s="8" t="s">
        <v>32</v>
      </c>
      <c r="D18" s="8" t="s">
        <v>22</v>
      </c>
      <c r="E18" s="13">
        <v>0</v>
      </c>
      <c r="F18" s="13">
        <v>1</v>
      </c>
      <c r="G18" s="13">
        <v>0</v>
      </c>
      <c r="H18" s="16">
        <f>((G18-E18)/(F18-E18))*100%</f>
        <v>0</v>
      </c>
      <c r="I18" s="17">
        <v>0</v>
      </c>
      <c r="J18" s="18" t="s">
        <v>33</v>
      </c>
      <c r="K18" s="19"/>
      <c r="L18" s="1"/>
    </row>
    <row r="19" ht="265.5" customHeight="1">
      <c r="B19" s="8" t="s">
        <v>34</v>
      </c>
      <c r="C19" s="8" t="s">
        <v>35</v>
      </c>
      <c r="D19" s="8" t="s">
        <v>22</v>
      </c>
      <c r="E19" s="13">
        <v>0</v>
      </c>
      <c r="F19" s="13">
        <v>2</v>
      </c>
      <c r="G19" s="13">
        <v>3</v>
      </c>
      <c r="H19" s="15">
        <v>100</v>
      </c>
      <c r="I19" s="17">
        <v>150</v>
      </c>
      <c r="J19" s="18"/>
      <c r="K19" s="19"/>
      <c r="L19" s="1"/>
    </row>
    <row r="20" ht="194.25" customHeight="1">
      <c r="B20" s="8" t="s">
        <v>36</v>
      </c>
      <c r="C20" s="8" t="s">
        <v>37</v>
      </c>
      <c r="D20" s="8" t="s">
        <v>38</v>
      </c>
      <c r="E20" s="13">
        <v>0</v>
      </c>
      <c r="F20" s="13">
        <v>10</v>
      </c>
      <c r="G20" s="13">
        <v>3</v>
      </c>
      <c r="H20" s="15">
        <f>((G20-E20)/(F20-E20))*100</f>
        <v>30</v>
      </c>
      <c r="I20" s="17">
        <v>30</v>
      </c>
      <c r="J20" s="13" t="s">
        <v>39</v>
      </c>
      <c r="K20" s="20"/>
      <c r="L20" s="1"/>
    </row>
    <row r="21" ht="325.5" customHeight="1">
      <c r="B21" s="8" t="s">
        <v>40</v>
      </c>
      <c r="C21" s="8" t="s">
        <v>41</v>
      </c>
      <c r="D21" s="8" t="s">
        <v>38</v>
      </c>
      <c r="E21" s="13">
        <v>0</v>
      </c>
      <c r="F21" s="13">
        <v>1</v>
      </c>
      <c r="G21" s="13">
        <v>2</v>
      </c>
      <c r="H21" s="15">
        <v>100</v>
      </c>
      <c r="I21" s="17">
        <v>200</v>
      </c>
      <c r="J21" s="21"/>
      <c r="K21" s="22"/>
      <c r="L21" s="1"/>
    </row>
    <row r="22" ht="94.5" customHeight="1">
      <c r="B22" s="8" t="s">
        <v>42</v>
      </c>
      <c r="C22" s="8" t="s">
        <v>43</v>
      </c>
      <c r="D22" s="8" t="s">
        <v>22</v>
      </c>
      <c r="E22" s="13">
        <v>7</v>
      </c>
      <c r="F22" s="13">
        <v>11</v>
      </c>
      <c r="G22" s="13">
        <v>11</v>
      </c>
      <c r="H22" s="15">
        <f t="shared" ref="H22:H26" si="0">((G22-E22)/(F22-E22))*100</f>
        <v>100</v>
      </c>
      <c r="I22" s="23">
        <v>100</v>
      </c>
      <c r="J22" s="24"/>
      <c r="K22" s="19"/>
      <c r="L22" s="1"/>
    </row>
    <row r="23" ht="262.5" customHeight="1">
      <c r="B23" s="8" t="s">
        <v>44</v>
      </c>
      <c r="C23" s="8" t="s">
        <v>45</v>
      </c>
      <c r="D23" s="8" t="s">
        <v>46</v>
      </c>
      <c r="E23" s="13">
        <v>0</v>
      </c>
      <c r="F23" s="13">
        <v>120</v>
      </c>
      <c r="G23" s="13">
        <v>90</v>
      </c>
      <c r="H23" s="15">
        <f t="shared" si="0"/>
        <v>75</v>
      </c>
      <c r="I23" s="23">
        <v>75</v>
      </c>
      <c r="J23" s="24" t="s">
        <v>47</v>
      </c>
      <c r="K23" s="19"/>
      <c r="L23" s="1"/>
    </row>
    <row r="24" ht="354" customHeight="1">
      <c r="B24" s="8" t="s">
        <v>48</v>
      </c>
      <c r="C24" s="8" t="s">
        <v>49</v>
      </c>
      <c r="D24" s="8" t="s">
        <v>18</v>
      </c>
      <c r="E24" s="13">
        <v>0</v>
      </c>
      <c r="F24" s="13">
        <v>28</v>
      </c>
      <c r="G24" s="13">
        <v>24</v>
      </c>
      <c r="H24" s="15">
        <f t="shared" si="0"/>
        <v>85.714285714285708</v>
      </c>
      <c r="I24" s="25">
        <v>85.709999999999994</v>
      </c>
      <c r="J24" s="26" t="s">
        <v>50</v>
      </c>
    </row>
    <row r="25" ht="145.5" customHeight="1">
      <c r="B25" s="8" t="s">
        <v>51</v>
      </c>
      <c r="C25" s="8" t="s">
        <v>52</v>
      </c>
      <c r="D25" s="8" t="s">
        <v>53</v>
      </c>
      <c r="E25" s="10">
        <v>0.17100000000000001</v>
      </c>
      <c r="F25" s="10">
        <v>0.56699999999999995</v>
      </c>
      <c r="G25" s="10">
        <v>0.72399999999999998</v>
      </c>
      <c r="H25" s="15">
        <v>100</v>
      </c>
      <c r="I25" s="25">
        <v>127.69</v>
      </c>
      <c r="J25" s="12"/>
    </row>
    <row r="26" s="27" customFormat="1" ht="252" hidden="1" customHeight="1">
      <c r="A26" s="27"/>
      <c r="B26" s="28" t="s">
        <v>54</v>
      </c>
      <c r="C26" s="28" t="s">
        <v>55</v>
      </c>
      <c r="D26" s="28" t="s">
        <v>56</v>
      </c>
      <c r="E26" s="28">
        <v>1</v>
      </c>
      <c r="F26" s="29">
        <v>0</v>
      </c>
      <c r="G26" s="29">
        <v>0</v>
      </c>
      <c r="H26" s="30">
        <f t="shared" si="0"/>
        <v>100</v>
      </c>
      <c r="I26" s="31">
        <v>100</v>
      </c>
      <c r="J26" s="32"/>
    </row>
    <row r="27" s="27" customFormat="1" ht="267.75" hidden="1" customHeight="1">
      <c r="A27" s="27"/>
      <c r="B27" s="28" t="s">
        <v>57</v>
      </c>
      <c r="C27" s="28" t="s">
        <v>58</v>
      </c>
      <c r="D27" s="28" t="s">
        <v>22</v>
      </c>
      <c r="E27" s="29">
        <v>0</v>
      </c>
      <c r="F27" s="29">
        <v>0</v>
      </c>
      <c r="G27" s="29">
        <v>0</v>
      </c>
      <c r="H27" s="30" t="e">
        <f t="shared" ref="H27:H33" si="1">((G27-E27)/(F27-E27))*100%</f>
        <v>#DIV/0!</v>
      </c>
      <c r="I27" s="31">
        <v>100</v>
      </c>
      <c r="J27" s="29"/>
      <c r="K27" s="29"/>
    </row>
    <row r="28" ht="129.75" customHeight="1">
      <c r="B28" s="8" t="s">
        <v>59</v>
      </c>
      <c r="C28" s="8" t="s">
        <v>60</v>
      </c>
      <c r="D28" s="8" t="s">
        <v>22</v>
      </c>
      <c r="E28" s="13">
        <v>0</v>
      </c>
      <c r="F28" s="13">
        <v>4</v>
      </c>
      <c r="G28" s="13">
        <v>4</v>
      </c>
      <c r="H28" s="15">
        <f t="shared" ref="H28:H29" si="2">((G28-E28)/(F28-E28))*100</f>
        <v>100</v>
      </c>
      <c r="I28" s="17">
        <v>100</v>
      </c>
      <c r="J28" s="12"/>
    </row>
    <row r="29" ht="142.5" customHeight="1">
      <c r="B29" s="8" t="s">
        <v>61</v>
      </c>
      <c r="C29" s="8" t="s">
        <v>62</v>
      </c>
      <c r="D29" s="8" t="s">
        <v>22</v>
      </c>
      <c r="E29" s="13">
        <v>0</v>
      </c>
      <c r="F29" s="13">
        <v>4</v>
      </c>
      <c r="G29" s="13">
        <v>4</v>
      </c>
      <c r="H29" s="15">
        <f t="shared" si="2"/>
        <v>100</v>
      </c>
      <c r="I29" s="17"/>
      <c r="J29" s="12"/>
    </row>
    <row r="30" s="27" customFormat="1" ht="237" hidden="1" customHeight="1">
      <c r="A30" s="27"/>
      <c r="B30" s="28" t="s">
        <v>63</v>
      </c>
      <c r="C30" s="28" t="s">
        <v>64</v>
      </c>
      <c r="D30" s="28" t="s">
        <v>65</v>
      </c>
      <c r="E30" s="29">
        <v>0</v>
      </c>
      <c r="F30" s="29">
        <v>0</v>
      </c>
      <c r="G30" s="29">
        <v>0</v>
      </c>
      <c r="H30" s="30" t="e">
        <f t="shared" si="1"/>
        <v>#DIV/0!</v>
      </c>
      <c r="I30" s="31">
        <v>100</v>
      </c>
      <c r="J30" s="32"/>
    </row>
    <row r="31" s="27" customFormat="1" ht="409.5" hidden="1" customHeight="1">
      <c r="A31" s="27"/>
      <c r="B31" s="28" t="s">
        <v>66</v>
      </c>
      <c r="C31" s="28" t="s">
        <v>67</v>
      </c>
      <c r="D31" s="28" t="s">
        <v>68</v>
      </c>
      <c r="E31" s="29">
        <v>0</v>
      </c>
      <c r="F31" s="29">
        <v>0</v>
      </c>
      <c r="G31" s="29">
        <v>0</v>
      </c>
      <c r="H31" s="30" t="e">
        <f t="shared" si="1"/>
        <v>#DIV/0!</v>
      </c>
      <c r="I31" s="31">
        <v>100</v>
      </c>
      <c r="J31" s="32"/>
    </row>
    <row r="32" s="27" customFormat="1" ht="236.25" hidden="1" customHeight="1">
      <c r="A32" s="27"/>
      <c r="B32" s="28" t="s">
        <v>69</v>
      </c>
      <c r="C32" s="28" t="s">
        <v>70</v>
      </c>
      <c r="D32" s="28" t="s">
        <v>65</v>
      </c>
      <c r="E32" s="29">
        <v>0</v>
      </c>
      <c r="F32" s="29">
        <v>0</v>
      </c>
      <c r="G32" s="29">
        <v>0</v>
      </c>
      <c r="H32" s="30" t="e">
        <f t="shared" si="1"/>
        <v>#DIV/0!</v>
      </c>
      <c r="I32" s="31">
        <v>100</v>
      </c>
      <c r="J32" s="29"/>
      <c r="K32" s="29"/>
    </row>
    <row r="33" s="27" customFormat="1" ht="141.75" hidden="1" customHeight="1">
      <c r="A33" s="27"/>
      <c r="B33" s="28" t="s">
        <v>71</v>
      </c>
      <c r="C33" s="28" t="s">
        <v>72</v>
      </c>
      <c r="D33" s="28" t="s">
        <v>68</v>
      </c>
      <c r="E33" s="29">
        <v>0</v>
      </c>
      <c r="F33" s="29">
        <v>0</v>
      </c>
      <c r="G33" s="29">
        <v>0</v>
      </c>
      <c r="H33" s="30" t="e">
        <f t="shared" si="1"/>
        <v>#DIV/0!</v>
      </c>
      <c r="I33" s="31">
        <v>100</v>
      </c>
      <c r="J33" s="29"/>
      <c r="K33" s="29"/>
    </row>
    <row r="34" s="27" customFormat="1" ht="42" customHeight="1">
      <c r="A34" s="27"/>
      <c r="B34" s="33" t="s">
        <v>73</v>
      </c>
      <c r="C34" s="34"/>
      <c r="D34" s="34"/>
      <c r="E34" s="34"/>
      <c r="F34" s="34"/>
      <c r="G34" s="34"/>
      <c r="H34" s="35"/>
      <c r="I34" s="36"/>
      <c r="J34" s="37">
        <f>H10+H11+H12+H13+H14+H15+H16+H17+H18+H19+H20+H21+H22+H23+H24+H25+H28+H29</f>
        <v>1549.8979591836735</v>
      </c>
      <c r="K34" s="38"/>
    </row>
    <row r="35" ht="37.5" customHeight="1">
      <c r="B35" s="39" t="s">
        <v>74</v>
      </c>
      <c r="C35" s="40"/>
      <c r="D35" s="40"/>
      <c r="E35" s="40"/>
      <c r="F35" s="40"/>
      <c r="G35" s="40"/>
      <c r="H35" s="41"/>
      <c r="I35" s="42"/>
      <c r="J35" s="15">
        <f>(H10+H11+H12+H13+H14+H15+H16+H17+H18+H19+H20+H21+H22+H23+H24+H25+H28+H29)/18</f>
        <v>86.105442176870753</v>
      </c>
    </row>
    <row r="36" ht="14.25">
      <c r="B36" s="1"/>
      <c r="C36" s="1"/>
      <c r="D36" s="1"/>
      <c r="E36" s="1"/>
      <c r="F36" s="1"/>
      <c r="G36" s="1"/>
      <c r="H36" s="1"/>
      <c r="I36" s="2"/>
      <c r="J36" s="1"/>
    </row>
    <row r="37" ht="14.25">
      <c r="B37" s="1"/>
      <c r="C37" s="1"/>
      <c r="D37" s="1"/>
      <c r="E37" s="1"/>
      <c r="F37" s="1"/>
      <c r="G37" s="1"/>
      <c r="H37" s="1"/>
      <c r="I37" s="2"/>
      <c r="J37" s="1"/>
    </row>
    <row r="38" ht="14.25">
      <c r="B38" s="1"/>
      <c r="C38" s="1"/>
      <c r="D38" s="1"/>
      <c r="E38" s="1"/>
      <c r="F38" s="1"/>
      <c r="G38" s="1"/>
      <c r="H38" s="1"/>
      <c r="I38" s="2"/>
      <c r="J38" s="1"/>
    </row>
    <row r="39" ht="14.25">
      <c r="B39" s="1"/>
      <c r="C39" s="1"/>
      <c r="D39" s="1"/>
      <c r="E39" s="1"/>
      <c r="F39" s="1"/>
      <c r="G39" s="1"/>
      <c r="H39" s="1"/>
      <c r="I39" s="2"/>
      <c r="J39" s="1"/>
    </row>
    <row r="40" ht="14.25">
      <c r="B40" s="1"/>
      <c r="C40" s="1"/>
      <c r="D40" s="1"/>
      <c r="E40" s="1"/>
      <c r="F40" s="1"/>
      <c r="G40" s="1"/>
      <c r="H40" s="1"/>
      <c r="I40" s="2"/>
      <c r="J40" s="1"/>
    </row>
    <row r="41" ht="14.25">
      <c r="B41" s="1"/>
      <c r="C41" s="1"/>
      <c r="D41" s="1"/>
      <c r="E41" s="1"/>
      <c r="F41" s="1"/>
      <c r="G41" s="1"/>
      <c r="H41" s="1"/>
      <c r="I41" s="2"/>
      <c r="J41" s="1"/>
    </row>
    <row r="42" ht="14.25">
      <c r="B42" s="1"/>
      <c r="C42" s="1"/>
      <c r="D42" s="1"/>
      <c r="E42" s="1"/>
      <c r="F42" s="1"/>
      <c r="G42" s="1"/>
      <c r="H42" s="1"/>
      <c r="I42" s="2"/>
      <c r="J42" s="1"/>
    </row>
    <row r="43" ht="14.25">
      <c r="B43" s="1"/>
      <c r="C43" s="1"/>
      <c r="D43" s="1"/>
      <c r="E43" s="1"/>
      <c r="F43" s="1"/>
      <c r="G43" s="1"/>
      <c r="H43" s="1"/>
      <c r="I43" s="2"/>
      <c r="J43" s="1"/>
    </row>
    <row r="44" ht="14.25">
      <c r="B44" s="1"/>
      <c r="C44" s="1"/>
      <c r="D44" s="1"/>
      <c r="E44" s="1"/>
      <c r="F44" s="1"/>
      <c r="G44" s="1"/>
      <c r="H44" s="1"/>
      <c r="I44" s="2"/>
      <c r="J44" s="1"/>
    </row>
    <row r="45" ht="14.25">
      <c r="B45" s="1"/>
      <c r="C45" s="1"/>
      <c r="D45" s="1"/>
      <c r="E45" s="1"/>
      <c r="F45" s="1"/>
      <c r="G45" s="1"/>
      <c r="H45" s="1"/>
      <c r="I45" s="2"/>
      <c r="J45" s="1"/>
    </row>
    <row r="46" ht="14.25">
      <c r="B46" s="1"/>
      <c r="C46" s="1"/>
      <c r="D46" s="1"/>
      <c r="E46" s="1"/>
      <c r="F46" s="1"/>
      <c r="G46" s="1"/>
      <c r="H46" s="1"/>
      <c r="I46" s="2"/>
      <c r="J46" s="1"/>
    </row>
    <row r="47" ht="14.25">
      <c r="B47" s="1"/>
      <c r="C47" s="1"/>
      <c r="D47" s="1"/>
      <c r="E47" s="1"/>
      <c r="F47" s="1"/>
      <c r="G47" s="1"/>
      <c r="H47" s="1"/>
      <c r="I47" s="2"/>
      <c r="J47" s="1"/>
    </row>
    <row r="48" ht="14.25">
      <c r="B48" s="1"/>
      <c r="C48" s="1"/>
      <c r="D48" s="1"/>
      <c r="E48" s="1"/>
      <c r="F48" s="1"/>
      <c r="G48" s="1"/>
      <c r="H48" s="1"/>
      <c r="I48" s="2"/>
      <c r="J48" s="1"/>
    </row>
    <row r="49" ht="14.25">
      <c r="J49" s="1"/>
    </row>
  </sheetData>
  <mergeCells count="4">
    <mergeCell ref="B2:J2"/>
    <mergeCell ref="B4:J6"/>
    <mergeCell ref="B34:H34"/>
    <mergeCell ref="B35:H35"/>
  </mergeCells>
  <printOptions headings="0" gridLines="0"/>
  <pageMargins left="0.19685039370078738" right="0.19685039370078738" top="0.39370078740157477" bottom="0.39370078740157477" header="0.78750000000000009" footer="0.78750000000000009"/>
  <pageSetup paperSize="9" scale="53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>
    <oddHeader>&amp;C&amp;"Times New Roman,Regular "&amp;12&amp;A</oddHeader>
    <oddFooter>&amp;C&amp;"Times New Roman,Regular 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22" zoomScale="100" workbookViewId="0">
      <selection activeCell="A1" activeCellId="0" sqref="A1"/>
    </sheetView>
  </sheetViews>
  <sheetFormatPr defaultRowHeight="14.25"/>
  <cols>
    <col customWidth="1" min="1" max="1" style="43" width="5.1796875"/>
    <col customWidth="1" min="2" max="2" style="43" width="10.81640625"/>
    <col customWidth="1" min="3" max="3" style="43" width="50.8515625"/>
    <col customWidth="1" min="4" max="4" style="43" width="28.26953125"/>
    <col customWidth="1" min="5" max="5" style="43" width="24.57421875"/>
    <col customWidth="1" min="6" max="7" style="43" width="28.26953125"/>
    <col customWidth="1" min="8" max="8" style="43" width="92.8515625"/>
    <col min="9" max="16384" style="43" width="9.140625"/>
  </cols>
  <sheetData>
    <row r="1" ht="15" customHeight="1">
      <c r="B1" s="44"/>
      <c r="C1" s="44"/>
      <c r="D1" s="44"/>
      <c r="E1" s="44"/>
      <c r="F1" s="44"/>
      <c r="G1" s="44"/>
      <c r="H1" s="44"/>
    </row>
    <row r="2" ht="15.75" customHeight="1">
      <c r="B2" s="5" t="s">
        <v>75</v>
      </c>
      <c r="C2" s="5"/>
      <c r="D2" s="5"/>
      <c r="E2" s="5"/>
      <c r="F2" s="5"/>
      <c r="G2" s="5"/>
      <c r="H2" s="5"/>
    </row>
    <row r="3" ht="15" customHeight="1">
      <c r="B3" s="44"/>
      <c r="C3" s="44"/>
      <c r="D3" s="44"/>
      <c r="E3" s="44"/>
      <c r="F3" s="44"/>
      <c r="G3" s="44"/>
      <c r="H3" s="44"/>
    </row>
    <row r="4" ht="21" customHeight="1">
      <c r="B4" s="7" t="s">
        <v>76</v>
      </c>
      <c r="C4" s="7"/>
      <c r="D4" s="7"/>
      <c r="E4" s="7"/>
      <c r="F4" s="7"/>
      <c r="G4" s="7"/>
      <c r="H4" s="7"/>
    </row>
    <row r="5" ht="21" customHeight="1">
      <c r="B5" s="7"/>
      <c r="C5" s="7"/>
      <c r="D5" s="7"/>
      <c r="E5" s="7"/>
      <c r="F5" s="7"/>
      <c r="G5" s="7"/>
      <c r="H5" s="7"/>
    </row>
    <row r="6" ht="21" customHeight="1">
      <c r="B6" s="7"/>
      <c r="C6" s="7"/>
      <c r="D6" s="7"/>
      <c r="E6" s="7"/>
      <c r="F6" s="7"/>
      <c r="G6" s="7"/>
      <c r="H6" s="7"/>
    </row>
    <row r="7" ht="21" customHeight="1">
      <c r="B7" s="7"/>
      <c r="C7" s="7"/>
      <c r="D7" s="7"/>
      <c r="E7" s="7"/>
      <c r="F7" s="7"/>
      <c r="G7" s="7"/>
      <c r="H7" s="7"/>
    </row>
    <row r="8" ht="21" customHeight="1">
      <c r="B8" s="7"/>
      <c r="C8" s="7"/>
      <c r="D8" s="7"/>
      <c r="E8" s="7"/>
      <c r="F8" s="7"/>
      <c r="G8" s="7"/>
      <c r="H8" s="7"/>
    </row>
    <row r="9" ht="15" customHeight="1">
      <c r="B9" s="44"/>
      <c r="C9" s="44"/>
      <c r="D9" s="44"/>
      <c r="E9" s="44"/>
      <c r="F9" s="44"/>
      <c r="G9" s="44"/>
      <c r="H9" s="44"/>
    </row>
    <row r="10" ht="108.75" customHeight="1">
      <c r="B10" s="8" t="s">
        <v>2</v>
      </c>
      <c r="C10" s="8" t="s">
        <v>77</v>
      </c>
      <c r="D10" s="8" t="s">
        <v>4</v>
      </c>
      <c r="E10" s="8" t="s">
        <v>78</v>
      </c>
      <c r="F10" s="8" t="s">
        <v>79</v>
      </c>
      <c r="G10" s="8" t="s">
        <v>80</v>
      </c>
      <c r="H10" s="8" t="s">
        <v>81</v>
      </c>
    </row>
    <row r="11" ht="15.75" customHeight="1">
      <c r="B11" s="8">
        <v>1</v>
      </c>
      <c r="C11" s="8">
        <v>2</v>
      </c>
      <c r="D11" s="8">
        <v>3</v>
      </c>
      <c r="E11" s="8">
        <v>4</v>
      </c>
      <c r="F11" s="8">
        <v>5</v>
      </c>
      <c r="G11" s="8">
        <v>6</v>
      </c>
      <c r="H11" s="8">
        <v>7</v>
      </c>
    </row>
    <row r="12" ht="37.5" customHeight="1">
      <c r="B12" s="45" t="s">
        <v>82</v>
      </c>
      <c r="C12" s="46"/>
      <c r="D12" s="46"/>
      <c r="E12" s="46"/>
      <c r="F12" s="46"/>
      <c r="G12" s="46"/>
      <c r="H12" s="47"/>
    </row>
    <row r="13" ht="187.5" customHeight="1">
      <c r="B13" s="8" t="s">
        <v>11</v>
      </c>
      <c r="C13" s="8" t="s">
        <v>83</v>
      </c>
      <c r="D13" s="8" t="s">
        <v>22</v>
      </c>
      <c r="E13" s="8">
        <v>147</v>
      </c>
      <c r="F13" s="8">
        <v>87</v>
      </c>
      <c r="G13" s="15">
        <f t="shared" ref="G13:G24" si="3">F13/E13</f>
        <v>0.59183673469387754</v>
      </c>
      <c r="H13" s="8" t="s">
        <v>19</v>
      </c>
    </row>
    <row r="14" ht="252" customHeight="1">
      <c r="B14" s="8" t="s">
        <v>14</v>
      </c>
      <c r="C14" s="8" t="s">
        <v>84</v>
      </c>
      <c r="D14" s="8" t="s">
        <v>22</v>
      </c>
      <c r="E14" s="8">
        <v>1</v>
      </c>
      <c r="F14" s="8">
        <v>1</v>
      </c>
      <c r="G14" s="8">
        <f t="shared" si="3"/>
        <v>1</v>
      </c>
      <c r="H14" s="8"/>
    </row>
    <row r="15" ht="141.75" customHeight="1">
      <c r="B15" s="8" t="s">
        <v>16</v>
      </c>
      <c r="C15" s="8" t="s">
        <v>85</v>
      </c>
      <c r="D15" s="8" t="s">
        <v>18</v>
      </c>
      <c r="E15" s="8">
        <v>1</v>
      </c>
      <c r="F15" s="8">
        <v>2</v>
      </c>
      <c r="G15" s="8">
        <v>1</v>
      </c>
      <c r="H15" s="8"/>
    </row>
    <row r="16" ht="45" customHeight="1">
      <c r="B16" s="45" t="s">
        <v>86</v>
      </c>
      <c r="C16" s="46"/>
      <c r="D16" s="46"/>
      <c r="E16" s="46"/>
      <c r="F16" s="46"/>
      <c r="G16" s="46"/>
      <c r="H16" s="47"/>
    </row>
    <row r="17" ht="94.5" customHeight="1">
      <c r="B17" s="8" t="s">
        <v>20</v>
      </c>
      <c r="C17" s="8" t="s">
        <v>87</v>
      </c>
      <c r="D17" s="8" t="s">
        <v>22</v>
      </c>
      <c r="E17" s="8">
        <v>1</v>
      </c>
      <c r="F17" s="8">
        <v>1</v>
      </c>
      <c r="G17" s="8">
        <f t="shared" si="3"/>
        <v>1</v>
      </c>
      <c r="H17" s="8"/>
    </row>
    <row r="18" ht="173.25" customHeight="1">
      <c r="B18" s="8" t="s">
        <v>23</v>
      </c>
      <c r="C18" s="8" t="s">
        <v>88</v>
      </c>
      <c r="D18" s="8" t="s">
        <v>38</v>
      </c>
      <c r="E18" s="8">
        <v>10</v>
      </c>
      <c r="F18" s="8">
        <v>3</v>
      </c>
      <c r="G18" s="8">
        <f t="shared" si="3"/>
        <v>0.29999999999999999</v>
      </c>
      <c r="H18" s="8" t="s">
        <v>39</v>
      </c>
    </row>
    <row r="19" ht="41.25" customHeight="1">
      <c r="B19" s="45" t="s">
        <v>89</v>
      </c>
      <c r="C19" s="46"/>
      <c r="D19" s="46"/>
      <c r="E19" s="46"/>
      <c r="F19" s="46"/>
      <c r="G19" s="46"/>
      <c r="H19" s="47"/>
    </row>
    <row r="20" ht="339" customHeight="1">
      <c r="B20" s="8" t="s">
        <v>25</v>
      </c>
      <c r="C20" s="8" t="s">
        <v>90</v>
      </c>
      <c r="D20" s="8" t="s">
        <v>38</v>
      </c>
      <c r="E20" s="8">
        <v>1</v>
      </c>
      <c r="F20" s="8">
        <v>2</v>
      </c>
      <c r="G20" s="8">
        <v>1</v>
      </c>
      <c r="H20" s="8"/>
    </row>
    <row r="21" ht="110.15000000000001" customHeight="1">
      <c r="B21" s="8" t="s">
        <v>27</v>
      </c>
      <c r="C21" s="8" t="s">
        <v>91</v>
      </c>
      <c r="D21" s="8" t="s">
        <v>22</v>
      </c>
      <c r="E21" s="8">
        <v>11</v>
      </c>
      <c r="F21" s="8">
        <v>11</v>
      </c>
      <c r="G21" s="8">
        <f t="shared" si="3"/>
        <v>1</v>
      </c>
      <c r="H21" s="8"/>
    </row>
    <row r="22" s="48" customFormat="1" ht="43.5" customHeight="1">
      <c r="B22" s="45" t="s">
        <v>92</v>
      </c>
      <c r="C22" s="46"/>
      <c r="D22" s="46"/>
      <c r="E22" s="46"/>
      <c r="F22" s="46"/>
      <c r="G22" s="46"/>
      <c r="H22" s="47"/>
    </row>
    <row r="23" ht="368.25" customHeight="1">
      <c r="B23" s="8" t="s">
        <v>29</v>
      </c>
      <c r="C23" s="8" t="s">
        <v>93</v>
      </c>
      <c r="D23" s="8" t="s">
        <v>46</v>
      </c>
      <c r="E23" s="8">
        <v>120</v>
      </c>
      <c r="F23" s="8">
        <v>90</v>
      </c>
      <c r="G23" s="8">
        <f t="shared" si="3"/>
        <v>0.75</v>
      </c>
      <c r="H23" s="8" t="s">
        <v>94</v>
      </c>
    </row>
    <row r="24" ht="409.5" customHeight="1">
      <c r="B24" s="8" t="s">
        <v>31</v>
      </c>
      <c r="C24" s="8" t="s">
        <v>95</v>
      </c>
      <c r="D24" s="8" t="s">
        <v>18</v>
      </c>
      <c r="E24" s="8">
        <v>28</v>
      </c>
      <c r="F24" s="8">
        <v>24</v>
      </c>
      <c r="G24" s="15">
        <f t="shared" si="3"/>
        <v>0.8571428571428571</v>
      </c>
      <c r="H24" s="8" t="s">
        <v>50</v>
      </c>
    </row>
    <row r="25" ht="41.25" customHeight="1">
      <c r="B25" s="45" t="s">
        <v>96</v>
      </c>
      <c r="C25" s="46"/>
      <c r="D25" s="46"/>
      <c r="E25" s="46"/>
      <c r="F25" s="46"/>
      <c r="G25" s="46"/>
      <c r="H25" s="47"/>
    </row>
    <row r="26" ht="47.25" customHeight="1">
      <c r="B26" s="8" t="s">
        <v>34</v>
      </c>
      <c r="C26" s="8" t="s">
        <v>97</v>
      </c>
      <c r="D26" s="8" t="s">
        <v>53</v>
      </c>
      <c r="E26" s="8">
        <v>0.17100000000000001</v>
      </c>
      <c r="F26" s="8">
        <v>0.22900000000000001</v>
      </c>
      <c r="G26" s="15">
        <v>1</v>
      </c>
      <c r="H26" s="8"/>
    </row>
    <row r="27" ht="78.75" customHeight="1">
      <c r="B27" s="8" t="s">
        <v>36</v>
      </c>
      <c r="C27" s="8" t="s">
        <v>98</v>
      </c>
      <c r="D27" s="8" t="s">
        <v>56</v>
      </c>
      <c r="E27" s="8">
        <v>0</v>
      </c>
      <c r="F27" s="8">
        <v>0</v>
      </c>
      <c r="G27" s="8">
        <v>0</v>
      </c>
      <c r="H27" s="8" t="s">
        <v>99</v>
      </c>
    </row>
    <row r="28" s="49" customFormat="1" ht="42.75" customHeight="1">
      <c r="A28" s="49"/>
      <c r="B28" s="45" t="s">
        <v>100</v>
      </c>
      <c r="C28" s="46"/>
      <c r="D28" s="46"/>
      <c r="E28" s="46"/>
      <c r="F28" s="46"/>
      <c r="G28" s="46"/>
      <c r="H28" s="47"/>
    </row>
    <row r="29" s="49" customFormat="1" ht="267.75" customHeight="1">
      <c r="A29" s="49"/>
      <c r="B29" s="8" t="s">
        <v>40</v>
      </c>
      <c r="C29" s="8" t="s">
        <v>101</v>
      </c>
      <c r="D29" s="8" t="s">
        <v>22</v>
      </c>
      <c r="E29" s="8">
        <v>0</v>
      </c>
      <c r="F29" s="8">
        <v>0</v>
      </c>
      <c r="G29" s="8">
        <v>0</v>
      </c>
      <c r="H29" s="8" t="s">
        <v>102</v>
      </c>
    </row>
    <row r="30" s="49" customFormat="1" ht="275.25" customHeight="1">
      <c r="A30" s="49"/>
      <c r="B30" s="8" t="s">
        <v>42</v>
      </c>
      <c r="C30" s="8" t="s">
        <v>103</v>
      </c>
      <c r="D30" s="8" t="s">
        <v>22</v>
      </c>
      <c r="E30" s="8">
        <v>0</v>
      </c>
      <c r="F30" s="8">
        <v>0</v>
      </c>
      <c r="G30" s="8">
        <v>0</v>
      </c>
      <c r="H30" s="8" t="s">
        <v>104</v>
      </c>
    </row>
    <row r="31" s="49" customFormat="1" ht="51" customHeight="1">
      <c r="A31" s="49"/>
      <c r="B31" s="45" t="s">
        <v>105</v>
      </c>
      <c r="C31" s="46"/>
      <c r="D31" s="46"/>
      <c r="E31" s="46"/>
      <c r="F31" s="46"/>
      <c r="G31" s="46"/>
      <c r="H31" s="47"/>
    </row>
    <row r="32" s="49" customFormat="1" ht="362.25" customHeight="1">
      <c r="A32" s="49"/>
      <c r="B32" s="8" t="s">
        <v>44</v>
      </c>
      <c r="C32" s="8" t="s">
        <v>106</v>
      </c>
      <c r="D32" s="8" t="s">
        <v>22</v>
      </c>
      <c r="E32" s="8">
        <v>0</v>
      </c>
      <c r="F32" s="8">
        <v>0</v>
      </c>
      <c r="G32" s="8">
        <v>0</v>
      </c>
      <c r="H32" s="8" t="s">
        <v>107</v>
      </c>
    </row>
    <row r="33" s="49" customFormat="1" ht="267.75" customHeight="1">
      <c r="A33" s="49"/>
      <c r="B33" s="8" t="s">
        <v>48</v>
      </c>
      <c r="C33" s="8" t="s">
        <v>108</v>
      </c>
      <c r="D33" s="8" t="s">
        <v>22</v>
      </c>
      <c r="E33" s="8">
        <v>0</v>
      </c>
      <c r="F33" s="8">
        <v>0</v>
      </c>
      <c r="G33" s="8">
        <v>0</v>
      </c>
      <c r="H33" s="8" t="s">
        <v>109</v>
      </c>
    </row>
    <row r="34" s="49" customFormat="1" ht="264.75" customHeight="1">
      <c r="A34" s="49"/>
      <c r="B34" s="8" t="s">
        <v>51</v>
      </c>
      <c r="C34" s="8" t="s">
        <v>110</v>
      </c>
      <c r="D34" s="8" t="s">
        <v>22</v>
      </c>
      <c r="E34" s="8">
        <v>0</v>
      </c>
      <c r="F34" s="8">
        <v>0</v>
      </c>
      <c r="G34" s="8">
        <v>0</v>
      </c>
      <c r="H34" s="8" t="s">
        <v>111</v>
      </c>
    </row>
    <row r="35" s="49" customFormat="1" ht="204.75" customHeight="1">
      <c r="A35" s="49"/>
      <c r="B35" s="8" t="s">
        <v>59</v>
      </c>
      <c r="C35" s="8" t="s">
        <v>112</v>
      </c>
      <c r="D35" s="8" t="s">
        <v>22</v>
      </c>
      <c r="E35" s="8">
        <v>0</v>
      </c>
      <c r="F35" s="8">
        <v>0</v>
      </c>
      <c r="G35" s="8">
        <v>0</v>
      </c>
      <c r="H35" s="8" t="s">
        <v>109</v>
      </c>
    </row>
    <row r="36" s="49" customFormat="1" ht="204.75" customHeight="1">
      <c r="A36" s="49"/>
      <c r="B36" s="8" t="s">
        <v>61</v>
      </c>
      <c r="C36" s="8" t="s">
        <v>113</v>
      </c>
      <c r="D36" s="8" t="s">
        <v>22</v>
      </c>
      <c r="E36" s="8">
        <v>0</v>
      </c>
      <c r="F36" s="8">
        <v>0</v>
      </c>
      <c r="G36" s="8">
        <v>0</v>
      </c>
      <c r="H36" s="8" t="s">
        <v>109</v>
      </c>
    </row>
    <row r="37" s="49" customFormat="1" ht="49.5" customHeight="1">
      <c r="A37" s="49"/>
      <c r="B37" s="33" t="s">
        <v>73</v>
      </c>
      <c r="C37" s="50"/>
      <c r="D37" s="50"/>
      <c r="E37" s="50"/>
      <c r="F37" s="50"/>
      <c r="G37" s="51"/>
      <c r="H37" s="52">
        <f>G13+G14+G15+G17+G18+G20+G21+G23+G24+G26+G27+G29+G32+G30+G34+G35+G36</f>
        <v>8.4989795918367328</v>
      </c>
    </row>
    <row r="38" ht="52.5" customHeight="1">
      <c r="B38" s="53" t="s">
        <v>114</v>
      </c>
      <c r="C38" s="53"/>
      <c r="D38" s="53"/>
      <c r="E38" s="53"/>
      <c r="F38" s="53"/>
      <c r="G38" s="53"/>
      <c r="H38" s="15">
        <f>(G13+G14+G15+G17+G18+G20+G21+G23+G24+G26)/10</f>
        <v>0.84989795918367328</v>
      </c>
    </row>
    <row r="39" ht="14.25">
      <c r="B39" s="43"/>
    </row>
    <row r="40" ht="19.5">
      <c r="G40" s="43"/>
    </row>
  </sheetData>
  <mergeCells count="11">
    <mergeCell ref="B2:H2"/>
    <mergeCell ref="B4:H8"/>
    <mergeCell ref="B12:H12"/>
    <mergeCell ref="B16:H16"/>
    <mergeCell ref="B19:H19"/>
    <mergeCell ref="B22:H22"/>
    <mergeCell ref="B25:H25"/>
    <mergeCell ref="B28:H28"/>
    <mergeCell ref="B31:H31"/>
    <mergeCell ref="B37:G37"/>
    <mergeCell ref="B38:G38"/>
  </mergeCells>
  <printOptions headings="0" gridLines="0"/>
  <pageMargins left="0.19685039370078738" right="0.19685039370078738" top="0.39370078740157477" bottom="0.39370078740157477" header="0.78750000000000009" footer="0.78750000000000009"/>
  <pageSetup paperSize="9" scale="56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>
    <oddHeader>&amp;C&amp;"Times New Roman,Regular "&amp;12&amp;A</oddHeader>
    <oddFooter>&amp;C&amp;"Times New Roman,Regular "&amp;12Страница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7" zoomScale="100" workbookViewId="0">
      <selection activeCell="A1" activeCellId="0" sqref="A1"/>
    </sheetView>
  </sheetViews>
  <sheetFormatPr defaultRowHeight="14.25"/>
  <cols>
    <col customWidth="1" min="1" max="1" style="43" width="5.1796875"/>
    <col customWidth="1" min="2" max="2" style="43" width="10.81640625"/>
    <col customWidth="1" min="3" max="3" style="43" width="93.140625"/>
    <col customWidth="1" min="4" max="4" style="43" width="24.453125"/>
    <col min="5" max="16384" style="43" width="9.140625"/>
  </cols>
  <sheetData>
    <row r="1" ht="15" customHeight="1">
      <c r="B1" s="44"/>
      <c r="C1" s="44"/>
      <c r="D1" s="44"/>
    </row>
    <row r="2" ht="15.75" customHeight="1">
      <c r="B2" s="5" t="s">
        <v>115</v>
      </c>
      <c r="C2" s="5"/>
      <c r="D2" s="5"/>
    </row>
    <row r="3" ht="15" customHeight="1">
      <c r="B3" s="44"/>
      <c r="C3" s="44"/>
      <c r="D3" s="44"/>
    </row>
    <row r="4" ht="65.25" customHeight="1">
      <c r="B4" s="7" t="s">
        <v>116</v>
      </c>
      <c r="C4" s="7"/>
      <c r="D4" s="7"/>
    </row>
    <row r="5" ht="15" customHeight="1">
      <c r="B5" s="44"/>
      <c r="C5" s="44"/>
      <c r="D5" s="44"/>
    </row>
    <row r="6" ht="51.75" customHeight="1">
      <c r="B6" s="8" t="s">
        <v>2</v>
      </c>
      <c r="C6" s="8" t="s">
        <v>117</v>
      </c>
      <c r="D6" s="8" t="s">
        <v>118</v>
      </c>
    </row>
    <row r="7" ht="15.75" customHeight="1">
      <c r="B7" s="8">
        <v>1</v>
      </c>
      <c r="C7" s="8">
        <v>2</v>
      </c>
      <c r="D7" s="8">
        <v>3</v>
      </c>
    </row>
    <row r="8" ht="102.75" customHeight="1">
      <c r="B8" s="8">
        <v>1</v>
      </c>
      <c r="C8" s="53" t="s">
        <v>119</v>
      </c>
      <c r="D8" s="11">
        <v>7209910.4900000002</v>
      </c>
    </row>
    <row r="9" ht="110.25" customHeight="1">
      <c r="B9" s="8">
        <v>2</v>
      </c>
      <c r="C9" s="53" t="s">
        <v>120</v>
      </c>
      <c r="D9" s="8">
        <v>0</v>
      </c>
    </row>
    <row r="10" ht="78.75" customHeight="1">
      <c r="B10" s="8">
        <v>3</v>
      </c>
      <c r="C10" s="53" t="s">
        <v>121</v>
      </c>
      <c r="D10" s="8">
        <v>0</v>
      </c>
    </row>
    <row r="11" ht="75" customHeight="1">
      <c r="B11" s="8">
        <v>4</v>
      </c>
      <c r="C11" s="53" t="s">
        <v>122</v>
      </c>
      <c r="D11" s="8">
        <v>0</v>
      </c>
    </row>
    <row r="12" ht="24.75" customHeight="1">
      <c r="B12" s="8">
        <v>5</v>
      </c>
      <c r="C12" s="53" t="s">
        <v>123</v>
      </c>
      <c r="D12" s="11">
        <f>D8+D9+D10-D11</f>
        <v>7209910.4900000002</v>
      </c>
    </row>
    <row r="13" ht="92.25" customHeight="1">
      <c r="B13" s="8">
        <v>6</v>
      </c>
      <c r="C13" s="53" t="s">
        <v>124</v>
      </c>
      <c r="D13" s="11">
        <v>7817723.5499999998</v>
      </c>
    </row>
    <row r="14" ht="60" customHeight="1">
      <c r="B14" s="8">
        <v>7</v>
      </c>
      <c r="C14" s="53" t="s">
        <v>125</v>
      </c>
      <c r="D14" s="8">
        <v>0</v>
      </c>
    </row>
    <row r="15" ht="33.75" customHeight="1">
      <c r="B15" s="8">
        <v>8</v>
      </c>
      <c r="C15" s="53" t="s">
        <v>126</v>
      </c>
      <c r="D15" s="11">
        <f>D13+D9+D10-D14</f>
        <v>7817723.5499999998</v>
      </c>
    </row>
    <row r="16" ht="54.75" customHeight="1">
      <c r="B16" s="8">
        <v>9</v>
      </c>
      <c r="C16" s="53" t="s">
        <v>127</v>
      </c>
      <c r="D16" s="15">
        <f>D12/D15*100</f>
        <v>92.225191181133553</v>
      </c>
    </row>
    <row r="17" ht="15" customHeight="1">
      <c r="B17" s="44"/>
      <c r="C17" s="44"/>
      <c r="D17" s="44"/>
    </row>
    <row r="18" ht="14.25">
      <c r="C18" s="43"/>
      <c r="D18" s="43"/>
    </row>
  </sheetData>
  <mergeCells count="2">
    <mergeCell ref="B2:D2"/>
    <mergeCell ref="B4:D4"/>
  </mergeCells>
  <printOptions headings="0" gridLines="0"/>
  <pageMargins left="0.19685039370078738" right="0.19685039370078738" top="0.39370078740157477" bottom="0.39370078740157477" header="0.78750000000000009" footer="0.78750000000000009"/>
  <pageSetup paperSize="9" scale="78" firstPageNumber="1" fitToWidth="1" fitToHeight="1" pageOrder="downThenOver" orientation="portrait" usePrinterDefaults="1" blackAndWhite="0" draft="0" cellComments="none" useFirstPageNumber="1" errors="displayed" horizontalDpi="600" verticalDpi="600" copies="1"/>
  <headerFooter>
    <oddHeader>&amp;C&amp;"Times New Roman,Regular "&amp;12&amp;A</oddHeader>
    <oddFooter>&amp;C&amp;"Times New Roman,Regular "&amp;12Страница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4" zoomScale="100" workbookViewId="0">
      <selection activeCell="A1" activeCellId="0" sqref="A1"/>
    </sheetView>
  </sheetViews>
  <sheetFormatPr defaultRowHeight="14.25"/>
  <cols>
    <col customWidth="1" min="1" max="1" style="44" width="5.1796875"/>
    <col customWidth="1" min="2" max="2" style="44" width="10.81640625"/>
    <col customWidth="1" min="3" max="3" style="44" width="87.140625"/>
    <col customWidth="1" min="4" max="4" style="44" width="24.453125"/>
    <col min="5" max="16384" style="44" width="8.7265625"/>
  </cols>
  <sheetData>
    <row r="1" ht="15" customHeight="1">
      <c r="B1" s="44"/>
      <c r="C1" s="44"/>
      <c r="D1" s="44"/>
    </row>
    <row r="2" ht="15.75" customHeight="1">
      <c r="B2" s="5" t="s">
        <v>128</v>
      </c>
      <c r="C2" s="5"/>
      <c r="D2" s="5"/>
    </row>
    <row r="3" ht="15" customHeight="1">
      <c r="B3" s="44"/>
      <c r="C3" s="44"/>
      <c r="D3" s="44"/>
    </row>
    <row r="4" ht="15.75" customHeight="1">
      <c r="B4" s="7" t="s">
        <v>129</v>
      </c>
      <c r="C4" s="7"/>
      <c r="D4" s="7"/>
    </row>
    <row r="5" ht="15.75" customHeight="1">
      <c r="B5" s="7"/>
      <c r="C5" s="7"/>
      <c r="D5" s="7"/>
    </row>
    <row r="6" ht="15.75" customHeight="1">
      <c r="B6" s="7"/>
      <c r="C6" s="7"/>
      <c r="D6" s="7"/>
    </row>
    <row r="7" ht="31.5" customHeight="1">
      <c r="B7" s="7"/>
      <c r="C7" s="7"/>
      <c r="D7" s="7"/>
    </row>
    <row r="8" ht="15" customHeight="1">
      <c r="B8" s="44"/>
      <c r="C8" s="44"/>
      <c r="D8" s="44"/>
    </row>
    <row r="9" ht="84" customHeight="1">
      <c r="B9" s="8" t="s">
        <v>2</v>
      </c>
      <c r="C9" s="8" t="s">
        <v>117</v>
      </c>
      <c r="D9" s="8" t="s">
        <v>130</v>
      </c>
    </row>
    <row r="10" ht="15.75" customHeight="1">
      <c r="B10" s="8">
        <v>1</v>
      </c>
      <c r="C10" s="8">
        <v>2</v>
      </c>
      <c r="D10" s="8">
        <v>3</v>
      </c>
    </row>
    <row r="11" ht="107.25" customHeight="1">
      <c r="B11" s="8">
        <v>1</v>
      </c>
      <c r="C11" s="53" t="s">
        <v>131</v>
      </c>
      <c r="D11" s="11">
        <v>54699.839999999997</v>
      </c>
    </row>
    <row r="12" ht="105.75" customHeight="1">
      <c r="B12" s="8">
        <v>2</v>
      </c>
      <c r="C12" s="53" t="s">
        <v>132</v>
      </c>
      <c r="D12" s="11">
        <v>306677.20000000001</v>
      </c>
    </row>
    <row r="13" ht="57.75" customHeight="1">
      <c r="B13" s="8">
        <v>3</v>
      </c>
      <c r="C13" s="53" t="s">
        <v>133</v>
      </c>
      <c r="D13" s="15">
        <f>D11/D12</f>
        <v>0.17836291709980395</v>
      </c>
    </row>
    <row r="14" ht="204" customHeight="1">
      <c r="B14" s="8">
        <v>4</v>
      </c>
      <c r="C14" s="53" t="s">
        <v>134</v>
      </c>
      <c r="D14" s="8" t="s">
        <v>135</v>
      </c>
    </row>
    <row r="15" ht="150" customHeight="1">
      <c r="B15" s="8">
        <v>5</v>
      </c>
      <c r="C15" s="53" t="s">
        <v>136</v>
      </c>
      <c r="D15" s="8" t="s">
        <v>135</v>
      </c>
    </row>
    <row r="16" ht="35.25" customHeight="1">
      <c r="B16" s="8">
        <v>6</v>
      </c>
      <c r="C16" s="53" t="s">
        <v>137</v>
      </c>
      <c r="D16" s="8">
        <v>0</v>
      </c>
    </row>
    <row r="17" ht="15" customHeight="1">
      <c r="B17" s="44"/>
      <c r="C17" s="44"/>
      <c r="D17" s="44"/>
    </row>
  </sheetData>
  <mergeCells count="2">
    <mergeCell ref="B2:D2"/>
    <mergeCell ref="B4:D7"/>
  </mergeCells>
  <printOptions headings="0" gridLines="0"/>
  <pageMargins left="0.19685039370078738" right="0.19685039370078738" top="0.39370078740157477" bottom="0.39370078740157477" header="0.78750000000000009" footer="0.78750000000000009"/>
  <pageSetup paperSize="9" scale="82" firstPageNumber="1" fitToWidth="1" fitToHeight="1" pageOrder="downThenOver" orientation="portrait" usePrinterDefaults="1" blackAndWhite="0" draft="0" cellComments="none" useFirstPageNumber="1" errors="displayed" horizontalDpi="600" verticalDpi="600" copies="1"/>
  <headerFooter>
    <oddHeader>&amp;C&amp;"Times New Roman,Regular "&amp;12&amp;A</oddHeader>
    <oddFooter>&amp;C&amp;"Times New Roman,Regular "&amp;12Страница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10" zoomScale="100" workbookViewId="0">
      <selection activeCell="A1" activeCellId="0" sqref="A1"/>
    </sheetView>
  </sheetViews>
  <sheetFormatPr defaultRowHeight="14.25"/>
  <cols>
    <col customWidth="1" min="1" max="1" style="43" width="5.1796875"/>
    <col customWidth="1" min="2" max="2" style="43" width="10.81640625"/>
    <col customWidth="1" min="3" max="3" style="43" width="86.8515625"/>
    <col customWidth="1" min="4" max="4" style="43" width="24.453125"/>
    <col min="5" max="16384" style="43" width="9.140625"/>
  </cols>
  <sheetData>
    <row r="1" ht="15" customHeight="1">
      <c r="B1" s="44"/>
      <c r="C1" s="44"/>
      <c r="D1" s="44"/>
    </row>
    <row r="2" ht="15.75" customHeight="1">
      <c r="B2" s="5" t="s">
        <v>138</v>
      </c>
      <c r="C2" s="5"/>
      <c r="D2" s="5"/>
    </row>
    <row r="3" ht="15" customHeight="1">
      <c r="B3" s="44"/>
      <c r="C3" s="44"/>
      <c r="D3" s="44"/>
    </row>
    <row r="4" ht="15.75" customHeight="1">
      <c r="B4" s="7" t="s">
        <v>139</v>
      </c>
      <c r="C4" s="7"/>
      <c r="D4" s="7"/>
    </row>
    <row r="5" ht="15.75" customHeight="1">
      <c r="B5" s="7"/>
      <c r="C5" s="7"/>
      <c r="D5" s="7"/>
    </row>
    <row r="6" ht="15.75" customHeight="1">
      <c r="B6" s="7"/>
      <c r="C6" s="7"/>
      <c r="D6" s="7"/>
    </row>
    <row r="7" ht="15" customHeight="1">
      <c r="B7" s="44"/>
      <c r="C7" s="44"/>
      <c r="D7" s="44"/>
    </row>
    <row r="8" ht="50.25" customHeight="1">
      <c r="B8" s="8" t="s">
        <v>2</v>
      </c>
      <c r="C8" s="8" t="s">
        <v>140</v>
      </c>
      <c r="D8" s="8" t="s">
        <v>141</v>
      </c>
    </row>
    <row r="9" ht="15.75" customHeight="1">
      <c r="B9" s="8">
        <v>1</v>
      </c>
      <c r="C9" s="8">
        <v>2</v>
      </c>
      <c r="D9" s="8">
        <v>3</v>
      </c>
    </row>
    <row r="10" ht="54" customHeight="1">
      <c r="B10" s="8">
        <v>1</v>
      </c>
      <c r="C10" s="53" t="s">
        <v>142</v>
      </c>
      <c r="D10" s="15">
        <f>'Табл 1'!J35</f>
        <v>86.105442176870753</v>
      </c>
    </row>
    <row r="11" ht="68.25" customHeight="1">
      <c r="B11" s="8">
        <v>2</v>
      </c>
      <c r="C11" s="53" t="s">
        <v>143</v>
      </c>
      <c r="D11" s="15">
        <f>'Табл 3'!D16</f>
        <v>92.225191181133553</v>
      </c>
    </row>
    <row r="12" ht="122.25" customHeight="1">
      <c r="B12" s="8">
        <v>3</v>
      </c>
      <c r="C12" s="53" t="s">
        <v>144</v>
      </c>
      <c r="D12" s="15">
        <f>(D10/D11)*0.85</f>
        <v>0.79359690029368557</v>
      </c>
    </row>
    <row r="13" ht="92.25" customHeight="1">
      <c r="B13" s="8">
        <v>4</v>
      </c>
      <c r="C13" s="53" t="s">
        <v>145</v>
      </c>
      <c r="D13" s="15">
        <f>'Табл 2 '!H38</f>
        <v>0.84989795918367328</v>
      </c>
    </row>
    <row r="14" ht="92.25" customHeight="1">
      <c r="B14" s="8">
        <v>5</v>
      </c>
      <c r="C14" s="53" t="s">
        <v>146</v>
      </c>
      <c r="D14" s="15">
        <f>D13*0.15</f>
        <v>0.12748469387755099</v>
      </c>
    </row>
    <row r="15" ht="46.5" customHeight="1">
      <c r="B15" s="8">
        <v>6</v>
      </c>
      <c r="C15" s="53" t="s">
        <v>147</v>
      </c>
      <c r="D15" s="15">
        <f>'Табл 4'!D13*0.03</f>
        <v>0.005350887512994118</v>
      </c>
    </row>
    <row r="16" ht="65.25" customHeight="1">
      <c r="B16" s="8">
        <v>7</v>
      </c>
      <c r="C16" s="53" t="s">
        <v>148</v>
      </c>
      <c r="D16" s="8">
        <f>0*0.02</f>
        <v>0</v>
      </c>
    </row>
    <row r="17" ht="46.5" customHeight="1">
      <c r="B17" s="8">
        <v>8</v>
      </c>
      <c r="C17" s="53" t="s">
        <v>149</v>
      </c>
      <c r="D17" s="15">
        <f>D12+D14+D15+D16</f>
        <v>0.92643248168423065</v>
      </c>
    </row>
    <row r="18" ht="15" customHeight="1">
      <c r="B18" s="44"/>
      <c r="C18" s="44"/>
      <c r="D18" s="44"/>
    </row>
    <row r="19" ht="14.25">
      <c r="D19" s="43"/>
    </row>
    <row r="20" ht="14.25">
      <c r="D20" s="43"/>
    </row>
  </sheetData>
  <mergeCells count="2">
    <mergeCell ref="B2:D2"/>
    <mergeCell ref="B4:D6"/>
  </mergeCells>
  <printOptions headings="0" gridLines="0"/>
  <pageMargins left="0.19685039370078738" right="0.19685039370078738" top="0.39370078740157477" bottom="0.39370078740157477" header="0.78750000000000009" footer="0.78750000000000009"/>
  <pageSetup paperSize="9" scale="82" firstPageNumber="1" fitToWidth="1" fitToHeight="1" pageOrder="downThenOver" orientation="portrait" usePrinterDefaults="1" blackAndWhite="0" draft="0" cellComments="none" useFirstPageNumber="1" errors="displayed" horizontalDpi="600" verticalDpi="600" copies="1"/>
  <headerFooter>
    <oddHeader>&amp;C&amp;"Times New Roman,Regular "&amp;12&amp;A</oddHeader>
    <oddFooter>&amp;C&amp;"Times New Roman,Regular 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1" activeCellId="0" sqref="A1"/>
    </sheetView>
  </sheetViews>
  <sheetFormatPr defaultRowHeight="14.25"/>
  <cols>
    <col customWidth="1" min="1" max="1" style="43" width="5.1796875"/>
    <col customWidth="1" min="2" max="2" style="43" width="48.26953125"/>
    <col customWidth="1" min="3" max="3" style="43" width="39"/>
    <col customWidth="1" min="4" max="4" style="43" width="39.54296875"/>
    <col customWidth="1" min="5" max="5" style="43" width="32.453125"/>
    <col customWidth="1" min="6" max="6" style="43" width="81.7109375"/>
    <col min="7" max="16384" style="43" width="9.140625"/>
  </cols>
  <sheetData>
    <row r="1" ht="15" customHeight="1">
      <c r="B1" s="44"/>
      <c r="C1" s="44"/>
      <c r="D1" s="44"/>
      <c r="E1" s="44"/>
      <c r="F1" s="44"/>
    </row>
    <row r="2" ht="15.75" customHeight="1">
      <c r="B2" s="5" t="s">
        <v>150</v>
      </c>
      <c r="C2" s="5"/>
      <c r="D2" s="5"/>
      <c r="E2" s="5"/>
      <c r="F2" s="5"/>
    </row>
    <row r="3" ht="15" customHeight="1">
      <c r="B3" s="44"/>
      <c r="C3" s="44"/>
      <c r="D3" s="44"/>
      <c r="E3" s="44"/>
      <c r="F3" s="44"/>
    </row>
    <row r="4" ht="77.25" customHeight="1">
      <c r="B4" s="7" t="s">
        <v>151</v>
      </c>
      <c r="C4" s="7"/>
      <c r="D4" s="7"/>
      <c r="E4" s="7"/>
      <c r="F4" s="7"/>
    </row>
    <row r="5" ht="15.75" customHeight="1">
      <c r="B5" s="54"/>
      <c r="C5" s="54"/>
      <c r="D5" s="54"/>
      <c r="E5" s="54"/>
      <c r="F5" s="54"/>
    </row>
    <row r="6" ht="15" customHeight="1">
      <c r="B6" s="44"/>
      <c r="C6" s="44"/>
      <c r="D6" s="44"/>
      <c r="E6" s="44"/>
      <c r="F6" s="44"/>
    </row>
    <row r="7" ht="122.25" customHeight="1">
      <c r="B7" s="8" t="s">
        <v>152</v>
      </c>
      <c r="C7" s="8" t="s">
        <v>153</v>
      </c>
      <c r="D7" s="8" t="s">
        <v>154</v>
      </c>
      <c r="E7" s="8" t="s">
        <v>155</v>
      </c>
      <c r="F7" s="8" t="s">
        <v>156</v>
      </c>
    </row>
    <row r="8" ht="15.75" customHeight="1">
      <c r="B8" s="8">
        <v>1</v>
      </c>
      <c r="C8" s="8">
        <v>2</v>
      </c>
      <c r="D8" s="8">
        <v>3</v>
      </c>
      <c r="E8" s="8">
        <v>4</v>
      </c>
      <c r="F8" s="8">
        <v>5</v>
      </c>
    </row>
    <row r="9" ht="157.5" customHeight="1">
      <c r="B9" s="15">
        <f>'Табл 5'!D17</f>
        <v>0.92643248168423065</v>
      </c>
      <c r="C9" s="8" t="s">
        <v>157</v>
      </c>
      <c r="D9" s="8">
        <v>0.90000000000000002</v>
      </c>
      <c r="E9" s="8" t="s">
        <v>158</v>
      </c>
      <c r="F9" s="8" t="s">
        <v>159</v>
      </c>
    </row>
    <row r="10" ht="15" customHeight="1">
      <c r="B10" s="44"/>
      <c r="C10" s="44"/>
      <c r="D10" s="44"/>
      <c r="E10" s="44"/>
      <c r="F10" s="44"/>
    </row>
  </sheetData>
  <mergeCells count="3">
    <mergeCell ref="B2:F2"/>
    <mergeCell ref="B4:F4"/>
    <mergeCell ref="B5:F5"/>
  </mergeCells>
  <printOptions headings="0" gridLines="0"/>
  <pageMargins left="0.19685039370078738" right="0.19685039370078738" top="0.39370078740157477" bottom="0.39370078740157477" header="0.78750000000000009" footer="0.78750000000000009"/>
  <pageSetup paperSize="9" scale="61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>
    <oddHeader>&amp;C&amp;"Times New Roman,Regular "&amp;12&amp;A</oddHeader>
    <oddFooter>&amp;C&amp;"Times New Roman,Regular "&amp;12Страница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1" activeCellId="0" sqref="A1"/>
    </sheetView>
  </sheetViews>
  <sheetFormatPr defaultRowHeight="14.25"/>
  <cols>
    <col min="1" max="1" style="55" width="9.140625"/>
    <col customWidth="1" min="2" max="8" style="55" width="35.7109375"/>
    <col customWidth="1" min="9" max="9" style="55" width="62.57421875"/>
    <col min="10" max="16384" style="55" width="9.140625"/>
  </cols>
  <sheetData>
    <row r="1" ht="21.75">
      <c r="I1" s="56" t="s">
        <v>160</v>
      </c>
    </row>
    <row r="3" ht="86.25" customHeight="1">
      <c r="B3" s="57" t="s">
        <v>161</v>
      </c>
      <c r="C3" s="57"/>
      <c r="D3" s="57"/>
      <c r="E3" s="57"/>
      <c r="F3" s="57"/>
      <c r="G3" s="57"/>
      <c r="H3" s="57"/>
      <c r="I3" s="57"/>
    </row>
    <row r="6" ht="82.5" customHeight="1">
      <c r="B6" s="58" t="s">
        <v>162</v>
      </c>
      <c r="C6" s="59"/>
      <c r="D6" s="59"/>
      <c r="E6" s="59"/>
      <c r="F6" s="59"/>
      <c r="G6" s="59"/>
      <c r="H6" s="59"/>
      <c r="I6" s="59"/>
    </row>
    <row r="7" ht="66" customHeight="1">
      <c r="B7" s="60" t="s">
        <v>163</v>
      </c>
      <c r="C7" s="59"/>
      <c r="D7" s="59"/>
      <c r="E7" s="59"/>
      <c r="F7" s="59"/>
      <c r="G7" s="59"/>
      <c r="H7" s="59"/>
      <c r="I7" s="59"/>
    </row>
    <row r="8" ht="180" customHeight="1">
      <c r="B8" s="61" t="s">
        <v>164</v>
      </c>
      <c r="C8" s="61" t="s">
        <v>165</v>
      </c>
      <c r="D8" s="61" t="s">
        <v>166</v>
      </c>
      <c r="E8" s="61" t="s">
        <v>167</v>
      </c>
      <c r="F8" s="61"/>
      <c r="G8" s="61" t="s">
        <v>168</v>
      </c>
      <c r="H8" s="61"/>
      <c r="I8" s="61" t="s">
        <v>169</v>
      </c>
    </row>
    <row r="9" ht="87" customHeight="1">
      <c r="B9" s="61"/>
      <c r="C9" s="61"/>
      <c r="D9" s="61"/>
      <c r="E9" s="61" t="s">
        <v>170</v>
      </c>
      <c r="F9" s="61" t="s">
        <v>171</v>
      </c>
      <c r="G9" s="61" t="s">
        <v>172</v>
      </c>
      <c r="H9" s="61" t="s">
        <v>173</v>
      </c>
      <c r="I9" s="61"/>
    </row>
    <row r="10" ht="21.75">
      <c r="B10" s="62">
        <v>1</v>
      </c>
      <c r="C10" s="62">
        <v>2</v>
      </c>
      <c r="D10" s="62">
        <v>3</v>
      </c>
      <c r="E10" s="62">
        <v>4</v>
      </c>
      <c r="F10" s="62">
        <v>5</v>
      </c>
      <c r="G10" s="62">
        <v>6</v>
      </c>
      <c r="H10" s="62">
        <v>7</v>
      </c>
      <c r="I10" s="62">
        <v>8</v>
      </c>
    </row>
    <row r="11" ht="65.25">
      <c r="B11" s="63">
        <f>'Табл 5'!D10</f>
        <v>86.105442176870753</v>
      </c>
      <c r="C11" s="63">
        <f>'Табл 3'!D16</f>
        <v>92.225191181133553</v>
      </c>
      <c r="D11" s="63">
        <f>'Табл 2 '!H38</f>
        <v>0.84989795918367328</v>
      </c>
      <c r="E11" s="63">
        <f>'Табл 5'!D17</f>
        <v>0.92643248168423065</v>
      </c>
      <c r="F11" s="62">
        <f>0.9</f>
        <v>0.90000000000000002</v>
      </c>
      <c r="G11" s="62" t="s">
        <v>174</v>
      </c>
      <c r="H11" s="62" t="s">
        <v>174</v>
      </c>
      <c r="I11" s="61" t="s">
        <v>175</v>
      </c>
    </row>
    <row r="12">
      <c r="A12" s="55"/>
      <c r="B12" s="55"/>
      <c r="C12" s="55"/>
      <c r="D12" s="55"/>
      <c r="E12" s="55"/>
      <c r="F12" s="55"/>
      <c r="G12" s="55"/>
      <c r="H12" s="55"/>
      <c r="I12" s="55"/>
    </row>
    <row r="13" ht="14.25">
      <c r="A13" s="55"/>
      <c r="B13" s="55"/>
    </row>
  </sheetData>
  <mergeCells count="9">
    <mergeCell ref="B3:I3"/>
    <mergeCell ref="B6:I6"/>
    <mergeCell ref="B7:I7"/>
    <mergeCell ref="B8:B9"/>
    <mergeCell ref="C8:C9"/>
    <mergeCell ref="D8:D9"/>
    <mergeCell ref="E8:F8"/>
    <mergeCell ref="G8:H8"/>
    <mergeCell ref="I8:I9"/>
  </mergeCells>
  <printOptions headings="0" gridLines="0"/>
  <pageMargins left="0.39370078740157477" right="0.39370078740157477" top="0.19685039370078738" bottom="0.19685039370078738" header="0.29999999999999999" footer="0.29999999999999999"/>
  <pageSetup paperSize="9" scale="47" firstPageNumber="1" fitToWidth="1" fitToHeight="1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22</cp:revision>
  <dcterms:modified xsi:type="dcterms:W3CDTF">2025-04-14T02:10:43Z</dcterms:modified>
</cp:coreProperties>
</file>